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vv.sharepoint.com/sites/KCC2/Shared Documents/KE-20-KPI-EU/Database/"/>
    </mc:Choice>
  </mc:AlternateContent>
  <xr:revisionPtr revIDLastSave="23" documentId="8_{7BAEDE34-C7D5-4B47-9A14-BB176B51E2DA}" xr6:coauthVersionLast="47" xr6:coauthVersionMax="47" xr10:uidLastSave="{143446A1-5B66-406B-AD24-D01109860BA5}"/>
  <bookViews>
    <workbookView xWindow="-108" yWindow="-108" windowWidth="23256" windowHeight="13176" xr2:uid="{00000000-000D-0000-FFFF-FFFF00000000}"/>
  </bookViews>
  <sheets>
    <sheet name="Finland" sheetId="17" r:id="rId1"/>
    <sheet name="FI Metadata" sheetId="15" r:id="rId2"/>
    <sheet name="FI Aggr" sheetId="16" r:id="rId3"/>
    <sheet name="Latvia" sheetId="20" r:id="rId4"/>
    <sheet name="LV Metadata" sheetId="19" r:id="rId5"/>
    <sheet name="LV Aggr" sheetId="18" r:id="rId6"/>
    <sheet name="Lituania" sheetId="22" r:id="rId7"/>
    <sheet name="LT Metadata" sheetId="21" r:id="rId8"/>
    <sheet name="LT Aggr" sheetId="23" r:id="rId9"/>
    <sheet name="Sweden" sheetId="25" r:id="rId10"/>
    <sheet name="SE Aggr" sheetId="24" r:id="rId11"/>
    <sheet name="SE Metadata" sheetId="2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24" l="1"/>
  <c r="AJ5" i="24"/>
  <c r="BA7" i="23"/>
  <c r="BA6" i="23"/>
  <c r="AW6" i="23"/>
  <c r="AV6" i="23"/>
  <c r="BA5" i="23"/>
  <c r="AW5" i="23"/>
  <c r="AV5" i="23"/>
  <c r="BA6" i="18" l="1"/>
  <c r="AW6" i="18"/>
  <c r="AV6" i="18"/>
  <c r="BA5" i="18"/>
  <c r="AJ5" i="16" l="1"/>
  <c r="R5" i="16"/>
  <c r="S5" i="16" s="1"/>
  <c r="R6" i="16"/>
  <c r="S6" i="16" s="1"/>
  <c r="R7" i="16"/>
  <c r="S7" i="16" s="1"/>
  <c r="G6" i="16"/>
  <c r="J6" i="16" s="1"/>
  <c r="K6" i="16" s="1"/>
  <c r="G7" i="16"/>
  <c r="J7" i="16" s="1"/>
  <c r="K7" i="16" s="1"/>
  <c r="G5" i="16"/>
  <c r="J5" i="16" s="1"/>
  <c r="K5" i="16" s="1"/>
  <c r="N6" i="16" l="1"/>
  <c r="N7" i="16"/>
  <c r="N5" i="16"/>
  <c r="F6" i="16"/>
  <c r="F7" i="16"/>
  <c r="F5" i="16"/>
  <c r="I26" i="16"/>
  <c r="I27" i="16"/>
  <c r="BA7" i="16"/>
  <c r="AY7" i="16"/>
  <c r="AW7" i="16"/>
  <c r="AV7" i="16"/>
  <c r="BA6" i="16"/>
  <c r="AZ6" i="16"/>
  <c r="AW6" i="16"/>
  <c r="AV6" i="16"/>
  <c r="BA5" i="16"/>
  <c r="AZ5" i="16"/>
  <c r="AW5" i="16"/>
  <c r="AV5" i="16"/>
  <c r="AJ7" i="16"/>
  <c r="AJ6" i="16"/>
  <c r="AH7" i="16"/>
  <c r="AF7" i="16"/>
  <c r="AE7" i="16"/>
  <c r="AI6" i="16"/>
  <c r="AF6" i="16"/>
  <c r="AE6" i="16"/>
  <c r="AI5" i="16"/>
  <c r="AF5" i="16"/>
  <c r="AE5" i="16"/>
  <c r="I25" i="16" l="1"/>
</calcChain>
</file>

<file path=xl/sharedStrings.xml><?xml version="1.0" encoding="utf-8"?>
<sst xmlns="http://schemas.openxmlformats.org/spreadsheetml/2006/main" count="1023" uniqueCount="169">
  <si>
    <t>KPI Infrastructure</t>
  </si>
  <si>
    <t>Minimum Level (required)</t>
  </si>
  <si>
    <t>CI (95%) - lower bound</t>
  </si>
  <si>
    <t>CI (95%) - upper bound</t>
  </si>
  <si>
    <t>motorways-Total</t>
  </si>
  <si>
    <t>rural roads-Total</t>
  </si>
  <si>
    <t>Legend</t>
  </si>
  <si>
    <t>Level 1</t>
  </si>
  <si>
    <t>Level 2</t>
  </si>
  <si>
    <t>urban roads-Total</t>
  </si>
  <si>
    <t>BASELINE - Infrastructure</t>
  </si>
  <si>
    <t>KPI (1)</t>
  </si>
  <si>
    <t>KPI (2)</t>
  </si>
  <si>
    <t>KPI (3)</t>
  </si>
  <si>
    <t>KPI (4)</t>
  </si>
  <si>
    <t>Region</t>
  </si>
  <si>
    <t>Type of road*</t>
  </si>
  <si>
    <t>Road segments</t>
  </si>
  <si>
    <t>Total number of road segments (N)</t>
  </si>
  <si>
    <t>Exposure per road segment</t>
  </si>
  <si>
    <t>DSi</t>
  </si>
  <si>
    <t>Exposure on roads with safety rating above the threshold</t>
  </si>
  <si>
    <t>Ei</t>
  </si>
  <si>
    <t>Si</t>
  </si>
  <si>
    <t>Length of road segments</t>
  </si>
  <si>
    <t>Road length with safety rating above the threshold</t>
  </si>
  <si>
    <t>Li</t>
  </si>
  <si>
    <t>Distance driven on roads RL30</t>
  </si>
  <si>
    <t>Distance driven on roads RL70</t>
  </si>
  <si>
    <t>Distance driven on roads RH30</t>
  </si>
  <si>
    <t>Distance driven on roads RH70</t>
  </si>
  <si>
    <t>Distance driven on roads RS30</t>
  </si>
  <si>
    <t>Distance driven on roads RS70</t>
  </si>
  <si>
    <t>ERSi / (ERLIi+ERHi+ERSi) (%)</t>
  </si>
  <si>
    <t>ERLi / (ERLIi+ERHi+ERSi) (%)</t>
  </si>
  <si>
    <t>ERL30 / (ERL30+ERH30) (%)</t>
  </si>
  <si>
    <t>ERL70 / (ERL30+ERH70) (%)</t>
  </si>
  <si>
    <t>Length of roads RL30</t>
  </si>
  <si>
    <t>Length of roads RL70</t>
  </si>
  <si>
    <t>Length of roads RH30</t>
  </si>
  <si>
    <t>Length of roads RH70</t>
  </si>
  <si>
    <t>Length of roads RS30</t>
  </si>
  <si>
    <t>Length of roads RS70</t>
  </si>
  <si>
    <t>LRSi / (LRLIi+LRHi+LRSi) (%)</t>
  </si>
  <si>
    <t>LRLi / (LRLIi+LRHi+LRSi) (%)</t>
  </si>
  <si>
    <t>LRL30 / (LRL30+LRH30) (%)</t>
  </si>
  <si>
    <t>LRL70 / (LRL30+LRH70) (%)</t>
  </si>
  <si>
    <t>(all regions)</t>
  </si>
  <si>
    <t>(all road segments)</t>
  </si>
  <si>
    <t>2 levels of disaggregation (region and road type)</t>
  </si>
  <si>
    <t>Region 1</t>
  </si>
  <si>
    <t>Region 2</t>
  </si>
  <si>
    <t>Region k</t>
  </si>
  <si>
    <t>Dichotomization of the safety rating, DSi = 1 if the threshold is achieved or superseded, and DSi = 0 if the threshold is not achieved</t>
  </si>
  <si>
    <t xml:space="preserve">national traffic exposure per road category </t>
  </si>
  <si>
    <t xml:space="preserve">total length per road category </t>
  </si>
  <si>
    <t>Safety rating obtained per road category (after weighting)</t>
  </si>
  <si>
    <t>RL30</t>
  </si>
  <si>
    <t>Roads with speed limit lower than 30km/h</t>
  </si>
  <si>
    <t>RL50</t>
  </si>
  <si>
    <t>Roads with speed limit lower than 50km/h</t>
  </si>
  <si>
    <t>RL70</t>
  </si>
  <si>
    <t>Roads with speed limit lower than 70km/h</t>
  </si>
  <si>
    <t>RH30</t>
  </si>
  <si>
    <t xml:space="preserve">Roads with speed limit higher than 30km/h without opposite traffic separation </t>
  </si>
  <si>
    <t>RH50</t>
  </si>
  <si>
    <t xml:space="preserve">Roads with speed limit higher than 50km/h without opposite traffic separation </t>
  </si>
  <si>
    <t>RH70</t>
  </si>
  <si>
    <t xml:space="preserve">Roads with speed limit higher than 70km/h without opposite traffic separation </t>
  </si>
  <si>
    <t>RS30</t>
  </si>
  <si>
    <t>Roads with speed limit higher than 30km/h with opposite traffic separation</t>
  </si>
  <si>
    <t>RS50</t>
  </si>
  <si>
    <t>Roads with speed limit higher than 50km/h with opposite traffic separation</t>
  </si>
  <si>
    <t>RS70</t>
  </si>
  <si>
    <t>Roads with speed limit higher than 70km/h with opposite traffic separation</t>
  </si>
  <si>
    <t>ERLi/ERHi/ERSi</t>
  </si>
  <si>
    <t>Distance driven in each road segment of the road categories as defined above</t>
  </si>
  <si>
    <t>LRLi/LRHi/LRSi</t>
  </si>
  <si>
    <t>Length of  each road segment of the road categories as defined above</t>
  </si>
  <si>
    <t>*The variable "type of road" can be replaced by the classification system used</t>
  </si>
  <si>
    <t>Note</t>
  </si>
  <si>
    <t>Data collection method</t>
  </si>
  <si>
    <t>Please select</t>
  </si>
  <si>
    <t>n/a</t>
  </si>
  <si>
    <t>KPI Definition and Methodology</t>
  </si>
  <si>
    <t>Year(s) data refer to</t>
  </si>
  <si>
    <t>Name the KPIs on Infrastructure delivered (definition selected)</t>
  </si>
  <si>
    <t>Type of road classification used</t>
  </si>
  <si>
    <t>Methodology of safety rating (if applicable)</t>
  </si>
  <si>
    <t>Thresholds used (if applicable)</t>
  </si>
  <si>
    <t>Urban areas included in the calculation of KPI</t>
  </si>
  <si>
    <t>Data Collection</t>
  </si>
  <si>
    <t>Source of traffic exposure data</t>
  </si>
  <si>
    <t>How traffic exposure is measured/estimated in the country</t>
  </si>
  <si>
    <t>Traffic counts duration (if applicable)</t>
  </si>
  <si>
    <t>Source of road length data</t>
  </si>
  <si>
    <t>Source of accident data (if applicable)</t>
  </si>
  <si>
    <t>Sampling has been used</t>
  </si>
  <si>
    <t>Sampling</t>
  </si>
  <si>
    <t>Sample includes all types of roads</t>
  </si>
  <si>
    <t>Description of sampling design principles used and weighting variables</t>
  </si>
  <si>
    <t>CI (95%) - lower bound4</t>
  </si>
  <si>
    <t>1st level of disaggregation: available data for each stratum/variable</t>
  </si>
  <si>
    <t>2nd level of disaggregation: available data for 2 strata/variables’ crossings</t>
  </si>
  <si>
    <t>CI (95%) - upper bound5</t>
  </si>
  <si>
    <t>CI (95%) - lower bound6</t>
  </si>
  <si>
    <t>CI (95%) - upper bound7</t>
  </si>
  <si>
    <t>CI (95%) - lower bound8</t>
  </si>
  <si>
    <t>CI (95%) - upper bound9</t>
  </si>
  <si>
    <t>DSi2</t>
  </si>
  <si>
    <t>Si3</t>
  </si>
  <si>
    <t xml:space="preserve">motorways-Total </t>
  </si>
  <si>
    <t xml:space="preserve">rural roads-Total </t>
  </si>
  <si>
    <t xml:space="preserve">urban roads-Total </t>
  </si>
  <si>
    <r>
      <t>ERL70 / (ERL</t>
    </r>
    <r>
      <rPr>
        <b/>
        <sz val="12"/>
        <color rgb="FFFF0000"/>
        <rFont val="Arial Narrow"/>
        <family val="2"/>
      </rPr>
      <t>30</t>
    </r>
    <r>
      <rPr>
        <b/>
        <sz val="12"/>
        <rFont val="Arial Narrow"/>
        <family val="2"/>
        <charset val="161"/>
      </rPr>
      <t>+ERH70) (%)</t>
    </r>
  </si>
  <si>
    <t>Error in original heading?</t>
  </si>
  <si>
    <t>Distance driven on roads RL40</t>
  </si>
  <si>
    <t>Distance driven on roads RH40</t>
  </si>
  <si>
    <t>Distance driven on roads RS40</t>
  </si>
  <si>
    <t>ERL40 / (ERL40+ERH40) (%)</t>
  </si>
  <si>
    <t>Length of roads RL40</t>
  </si>
  <si>
    <t>Length of roads RH40</t>
  </si>
  <si>
    <t>Length of roads RS40</t>
  </si>
  <si>
    <t>LRL40 / (LRL40+LRH40) (%)</t>
  </si>
  <si>
    <t>1, 2, 3, 4</t>
  </si>
  <si>
    <t>2016-2020</t>
  </si>
  <si>
    <t>Analysis of existing databases</t>
  </si>
  <si>
    <t>Functional class</t>
  </si>
  <si>
    <t>Yes, but only those on public roads</t>
  </si>
  <si>
    <t>National traffic counts</t>
  </si>
  <si>
    <t>National road traffic database</t>
  </si>
  <si>
    <t>Police database</t>
  </si>
  <si>
    <t>No</t>
  </si>
  <si>
    <r>
      <t>ERL70 / (ERL</t>
    </r>
    <r>
      <rPr>
        <b/>
        <sz val="12"/>
        <color rgb="FFFF0000"/>
        <rFont val="Arial Narrow"/>
        <family val="2"/>
      </rPr>
      <t>7</t>
    </r>
    <r>
      <rPr>
        <b/>
        <sz val="12"/>
        <rFont val="Arial Narrow"/>
        <family val="2"/>
        <charset val="161"/>
      </rPr>
      <t>0+ERH70) (%)</t>
    </r>
  </si>
  <si>
    <t>Used threshold values for KPI1 &amp; KPI2:</t>
  </si>
  <si>
    <t>KPI 1&amp;2: Comparison of accident costs per vehicle kilometres
KPI 3&amp;4: Speed limit by road type and separation of driving directions</t>
  </si>
  <si>
    <t>KPI 1: Safety rating: "Accident costs below median calculated by the road length in each road class" - indicator calculated by distance driven</t>
  </si>
  <si>
    <t xml:space="preserve">KPI 2: Safety rating: "Accident costs below median calculated by the road length in each road class" - indicator calculated by road length </t>
  </si>
  <si>
    <t>KPI 3: Safety rating: "Speed limit on urban non-separated driving direction roads no more than 40 km/h or speed limit on other public roads no more than 70 km/h or driving directions separated" - indicator calculated by distance driven</t>
  </si>
  <si>
    <t>KPI 4: Safety rating: "Speed limit on urban non-separated driving direction roads no more than 40 km/h or speed limit on other public roads no more than 70 km/h or driving directions separated" - indicator calculated by road length</t>
  </si>
  <si>
    <t>KPI 1&amp;2: Public roads only: Accident costs below median are calculated by road length in each road class, i.e. accident costs on 50 % of the road length is higher that the threshold in each road class.
KPI 3&amp;4: Public roads only: Speed limit on urban non-separated driving direction roads no more than 40 km/h or speed limit on other public roads no more than 70 km/h or driving directions separated.</t>
  </si>
  <si>
    <t>Km</t>
  </si>
  <si>
    <t>Million vehicle km/year</t>
  </si>
  <si>
    <t>One or two weeks around every fourth year and around 350 permanent road traffic measurement stations providing data throughout the year.</t>
  </si>
  <si>
    <t>Distance driven on roads RL50</t>
  </si>
  <si>
    <t>Distance driven on roads RH50</t>
  </si>
  <si>
    <t>Distance driven on roads RS50</t>
  </si>
  <si>
    <t>ERL50 / (ERL50+ERH50) (%)</t>
  </si>
  <si>
    <t>Length of roads RL50</t>
  </si>
  <si>
    <t>Length of roads RH50</t>
  </si>
  <si>
    <t>Length of roads RS50</t>
  </si>
  <si>
    <t>LRL50 / (LRL50+LRH50) (%)</t>
  </si>
  <si>
    <t>all state road network</t>
  </si>
  <si>
    <t>Latvian State roads database</t>
  </si>
  <si>
    <t>urban areas are excluded</t>
  </si>
  <si>
    <t>speed limit (70 km/h); roads with opposite traffic separation</t>
  </si>
  <si>
    <t>Area of the road</t>
  </si>
  <si>
    <t xml:space="preserve"> (4) Percentage of the road network length of roads either with opposite traffic separation (by barrier or area) or with a speed limit equal to or lower than xx km/h in relation to the total road network length.</t>
  </si>
  <si>
    <t>(4) Percentage of the road network length of roads either with opposite traffic separation (by barrier or area) or with a speed limit equal to or lower than 70 km/h in relation to the total road network length.</t>
  </si>
  <si>
    <t>1. Only national (state) roads are included / municipality (local) roads are not included.
2. Only physical separations (medians, barriers) are included / visual separations with markings are not included.
3. Only urban areas in towns are excluded / urban areas in villages are not excluded.
4. Speed limits in one direction were used / speed limits in opposite direction were not used.
5. General speed limit on gravel roads is 70 km/h in Lithuania. This type of roads accounts for 28% of the length of the national (state) road network.</t>
  </si>
  <si>
    <t>Other (Please specify)</t>
  </si>
  <si>
    <t xml:space="preserve">Motorways / Rural roads </t>
  </si>
  <si>
    <t>n / a</t>
  </si>
  <si>
    <t>Towns excluded, villages included</t>
  </si>
  <si>
    <t>–</t>
  </si>
  <si>
    <r>
      <t xml:space="preserve">Roads with speed limit </t>
    </r>
    <r>
      <rPr>
        <b/>
        <i/>
        <sz val="10"/>
        <color rgb="FFFF0000"/>
        <rFont val="Arial Narrow"/>
        <family val="2"/>
        <charset val="186"/>
      </rPr>
      <t>equal to or</t>
    </r>
    <r>
      <rPr>
        <i/>
        <sz val="10"/>
        <color theme="1"/>
        <rFont val="Arial Narrow"/>
        <family val="2"/>
        <charset val="161"/>
      </rPr>
      <t xml:space="preserve"> lower than 30km/h</t>
    </r>
  </si>
  <si>
    <r>
      <t xml:space="preserve">Roads with speed limit </t>
    </r>
    <r>
      <rPr>
        <b/>
        <i/>
        <sz val="10"/>
        <color rgb="FFFF0000"/>
        <rFont val="Arial Narrow"/>
        <family val="2"/>
        <charset val="186"/>
      </rPr>
      <t>equal to or</t>
    </r>
    <r>
      <rPr>
        <i/>
        <sz val="10"/>
        <color theme="1"/>
        <rFont val="Arial Narrow"/>
        <family val="2"/>
        <charset val="161"/>
      </rPr>
      <t xml:space="preserve"> lower than 50km/h</t>
    </r>
  </si>
  <si>
    <r>
      <t xml:space="preserve">Roads with speed limit </t>
    </r>
    <r>
      <rPr>
        <b/>
        <i/>
        <sz val="10"/>
        <color rgb="FFFF0000"/>
        <rFont val="Arial Narrow"/>
        <family val="2"/>
        <charset val="186"/>
      </rPr>
      <t xml:space="preserve">equal to or </t>
    </r>
    <r>
      <rPr>
        <i/>
        <sz val="10"/>
        <color theme="1"/>
        <rFont val="Arial Narrow"/>
        <family val="2"/>
        <charset val="161"/>
      </rPr>
      <t>lower than 70km/h</t>
    </r>
  </si>
  <si>
    <t>ERL70 / (ERL70+ERH70)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</si>
</sst>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\ %"/>
    <numFmt numFmtId="167" formatCode="0.0\ %"/>
  </numFmts>
  <fonts count="12" x14ac:knownFonts="1">
    <font>
      <sz val="12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i/>
      <sz val="12"/>
      <color theme="1"/>
      <name val="Arial Narrow"/>
      <family val="2"/>
      <charset val="161"/>
    </font>
    <font>
      <i/>
      <sz val="10"/>
      <color theme="1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6"/>
      <color rgb="FF0000FF"/>
      <name val="Arial Narrow"/>
      <family val="2"/>
      <charset val="161"/>
    </font>
    <font>
      <b/>
      <sz val="14"/>
      <color rgb="FF0000FF"/>
      <name val="Arial Narrow"/>
      <family val="2"/>
      <charset val="161"/>
    </font>
    <font>
      <b/>
      <sz val="12"/>
      <name val="Arial Narrow"/>
      <family val="2"/>
      <charset val="161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i/>
      <sz val="10"/>
      <color rgb="FFFF0000"/>
      <name val="Arial Narrow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3" fillId="2" borderId="0" xfId="0" applyFont="1" applyFill="1"/>
    <xf numFmtId="0" fontId="3" fillId="3" borderId="0" xfId="0" applyFont="1" applyFill="1"/>
    <xf numFmtId="0" fontId="5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Continuous"/>
      <protection locked="0"/>
    </xf>
    <xf numFmtId="0" fontId="6" fillId="4" borderId="1" xfId="0" applyFont="1" applyFill="1" applyBorder="1" applyAlignment="1">
      <alignment horizontal="left" vertical="center"/>
    </xf>
    <xf numFmtId="0" fontId="1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7" fillId="4" borderId="9" xfId="0" applyFont="1" applyFill="1" applyBorder="1" applyAlignment="1" applyProtection="1">
      <alignment horizontal="left"/>
      <protection locked="0"/>
    </xf>
    <xf numFmtId="0" fontId="7" fillId="4" borderId="7" xfId="0" applyFont="1" applyFill="1" applyBorder="1" applyAlignment="1" applyProtection="1">
      <alignment horizontal="left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4" borderId="8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7" fillId="4" borderId="1" xfId="0" applyFont="1" applyFill="1" applyBorder="1"/>
    <xf numFmtId="0" fontId="8" fillId="0" borderId="0" xfId="0" applyFont="1"/>
    <xf numFmtId="166" fontId="0" fillId="3" borderId="1" xfId="0" applyNumberFormat="1" applyFill="1" applyBorder="1" applyAlignment="1" applyProtection="1">
      <alignment horizontal="center"/>
      <protection locked="0"/>
    </xf>
    <xf numFmtId="167" fontId="0" fillId="3" borderId="1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0" fillId="0" borderId="0" xfId="0" applyFont="1"/>
    <xf numFmtId="0" fontId="7" fillId="4" borderId="9" xfId="0" applyFont="1" applyFill="1" applyBorder="1" applyAlignment="1" applyProtection="1">
      <alignment horizontal="center" wrapText="1"/>
      <protection locked="0"/>
    </xf>
    <xf numFmtId="0" fontId="7" fillId="4" borderId="9" xfId="0" applyFont="1" applyFill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Continuous"/>
      <protection locked="0"/>
    </xf>
    <xf numFmtId="10" fontId="0" fillId="3" borderId="1" xfId="0" applyNumberFormat="1" applyFill="1" applyBorder="1" applyProtection="1">
      <protection locked="0"/>
    </xf>
    <xf numFmtId="10" fontId="0" fillId="3" borderId="2" xfId="0" applyNumberFormat="1" applyFill="1" applyBorder="1" applyProtection="1">
      <protection locked="0"/>
    </xf>
    <xf numFmtId="10" fontId="0" fillId="3" borderId="5" xfId="0" applyNumberFormat="1" applyFill="1" applyBorder="1" applyProtection="1">
      <protection locked="0"/>
    </xf>
    <xf numFmtId="10" fontId="0" fillId="3" borderId="6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centerContinuous"/>
      <protection locked="0"/>
    </xf>
    <xf numFmtId="0" fontId="7" fillId="7" borderId="9" xfId="0" applyFont="1" applyFill="1" applyBorder="1" applyProtection="1">
      <protection locked="0"/>
    </xf>
    <xf numFmtId="0" fontId="0" fillId="7" borderId="0" xfId="0" applyFill="1"/>
  </cellXfs>
  <cellStyles count="1">
    <cellStyle name="Normal" xfId="0" builtinId="0"/>
  </cellStyles>
  <dxfs count="472"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4" formatCode="0.00%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7" formatCode="0.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7" formatCode="0.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7" formatCode="0.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7" formatCode="0.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6" formatCode="0.00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6" formatCode="0.00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6" formatCode="0.000\ %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7" formatCode="0.0\ %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7" formatCode="0.0\ %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5" formatCode="0.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" formatCode="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" formatCode="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5" formatCode="0.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" formatCode="0"/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" formatCode="0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64" formatCode="0.000"/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5" tint="0.39997558519241921"/>
        </patternFill>
      </fill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ill>
        <patternFill patternType="solid">
          <fgColor indexed="64"/>
          <bgColor theme="5" tint="0.39997558519241921"/>
        </patternFill>
      </fill>
      <protection locked="0" hidden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53789</xdr:colOff>
      <xdr:row>7</xdr:row>
      <xdr:rowOff>80877</xdr:rowOff>
    </xdr:from>
    <xdr:to>
      <xdr:col>5</xdr:col>
      <xdr:colOff>551945</xdr:colOff>
      <xdr:row>7</xdr:row>
      <xdr:rowOff>1156446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0518" y="34343983"/>
          <a:ext cx="4424698" cy="1075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914400</xdr:colOff>
          <xdr:row>12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4767074-2C35-2BEF-348A-4E2801D11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82" displayName="Table182" ref="B4:BC7" totalsRowShown="0" headerRowDxfId="471" dataDxfId="469" headerRowBorderDxfId="470" tableBorderDxfId="468" totalsRowBorderDxfId="467">
  <autoFilter ref="B4:BC7" xr:uid="{00000000-0009-0000-0100-000001000000}"/>
  <tableColumns count="54">
    <tableColumn id="1" xr3:uid="{00000000-0010-0000-0000-000001000000}" name="Region" dataDxfId="466"/>
    <tableColumn id="2" xr3:uid="{00000000-0010-0000-0000-000002000000}" name="Type of road*" dataDxfId="465"/>
    <tableColumn id="3" xr3:uid="{00000000-0010-0000-0000-000003000000}" name="Road segments" dataDxfId="464"/>
    <tableColumn id="4" xr3:uid="{00000000-0010-0000-0000-000004000000}" name="Total number of road segments (N)" dataDxfId="463"/>
    <tableColumn id="5" xr3:uid="{00000000-0010-0000-0000-000005000000}" name="Exposure per road segment" dataDxfId="462">
      <calculatedColumnFormula>I5/E5</calculatedColumnFormula>
    </tableColumn>
    <tableColumn id="6" xr3:uid="{00000000-0010-0000-0000-000006000000}" name="DSi" dataDxfId="461">
      <calculatedColumnFormula>H5/I5</calculatedColumnFormula>
    </tableColumn>
    <tableColumn id="7" xr3:uid="{00000000-0010-0000-0000-000007000000}" name="Exposure on roads with safety rating above the threshold" dataDxfId="460"/>
    <tableColumn id="8" xr3:uid="{00000000-0010-0000-0000-000008000000}" name="Ei" dataDxfId="459"/>
    <tableColumn id="9" xr3:uid="{00000000-0010-0000-0000-000009000000}" name="Si" dataDxfId="458">
      <calculatedColumnFormula>G5</calculatedColumnFormula>
    </tableColumn>
    <tableColumn id="10" xr3:uid="{00000000-0010-0000-0000-00000A000000}" name="KPI (1)" dataDxfId="457">
      <calculatedColumnFormula>100*J5</calculatedColumnFormula>
    </tableColumn>
    <tableColumn id="11" xr3:uid="{00000000-0010-0000-0000-00000B000000}" name="CI (95%) - lower bound" dataDxfId="456"/>
    <tableColumn id="12" xr3:uid="{00000000-0010-0000-0000-00000C000000}" name="CI (95%) - upper bound" dataDxfId="455"/>
    <tableColumn id="13" xr3:uid="{00000000-0010-0000-0000-00000D000000}" name="Length of road segments" dataDxfId="454">
      <calculatedColumnFormula>Q5/E5</calculatedColumnFormula>
    </tableColumn>
    <tableColumn id="14" xr3:uid="{00000000-0010-0000-0000-00000E000000}" name="DSi2" dataDxfId="453"/>
    <tableColumn id="15" xr3:uid="{00000000-0010-0000-0000-00000F000000}" name="Road length with safety rating above the threshold" dataDxfId="452"/>
    <tableColumn id="16" xr3:uid="{00000000-0010-0000-0000-000010000000}" name="Li" dataDxfId="451"/>
    <tableColumn id="17" xr3:uid="{00000000-0010-0000-0000-000011000000}" name="Si3" dataDxfId="450">
      <calculatedColumnFormula>O5</calculatedColumnFormula>
    </tableColumn>
    <tableColumn id="18" xr3:uid="{00000000-0010-0000-0000-000012000000}" name="KPI (2)" dataDxfId="449">
      <calculatedColumnFormula>100*R5</calculatedColumnFormula>
    </tableColumn>
    <tableColumn id="19" xr3:uid="{00000000-0010-0000-0000-000013000000}" name="CI (95%) - lower bound4" dataDxfId="448"/>
    <tableColumn id="20" xr3:uid="{00000000-0010-0000-0000-000014000000}" name="CI (95%) - upper bound5" dataDxfId="447"/>
    <tableColumn id="21" xr3:uid="{00000000-0010-0000-0000-000015000000}" name="Distance driven on roads RL30" dataDxfId="446"/>
    <tableColumn id="22" xr3:uid="{00000000-0010-0000-0000-000016000000}" name="Distance driven on roads RL40" dataDxfId="445"/>
    <tableColumn id="23" xr3:uid="{00000000-0010-0000-0000-000017000000}" name="Distance driven on roads RL70" dataDxfId="444"/>
    <tableColumn id="24" xr3:uid="{00000000-0010-0000-0000-000018000000}" name="Distance driven on roads RH30" dataDxfId="443"/>
    <tableColumn id="25" xr3:uid="{00000000-0010-0000-0000-000019000000}" name="Distance driven on roads RH40" dataDxfId="442"/>
    <tableColumn id="26" xr3:uid="{00000000-0010-0000-0000-00001A000000}" name="Distance driven on roads RH70" dataDxfId="441"/>
    <tableColumn id="27" xr3:uid="{00000000-0010-0000-0000-00001B000000}" name="Distance driven on roads RS30" dataDxfId="440"/>
    <tableColumn id="28" xr3:uid="{00000000-0010-0000-0000-00001C000000}" name="Distance driven on roads RS40" dataDxfId="439"/>
    <tableColumn id="29" xr3:uid="{00000000-0010-0000-0000-00001D000000}" name="Distance driven on roads RS70" dataDxfId="438"/>
    <tableColumn id="30" xr3:uid="{00000000-0010-0000-0000-00001E000000}" name="ERSi / (ERLIi+ERHi+ERSi) (%)" dataDxfId="437">
      <calculatedColumnFormula>(AC5+AD5)/SUM(W5:AD5)</calculatedColumnFormula>
    </tableColumn>
    <tableColumn id="31" xr3:uid="{00000000-0010-0000-0000-00001F000000}" name="ERLi / (ERLIi+ERHi+ERSi) (%)" dataDxfId="436">
      <calculatedColumnFormula>(W5+X5)/SUM(V5:AD5)</calculatedColumnFormula>
    </tableColumn>
    <tableColumn id="32" xr3:uid="{00000000-0010-0000-0000-000020000000}" name="ERL30 / (ERL30+ERH30) (%)" dataDxfId="435"/>
    <tableColumn id="33" xr3:uid="{00000000-0010-0000-0000-000021000000}" name="ERL40 / (ERL40+ERH40) (%)" dataDxfId="434"/>
    <tableColumn id="34" xr3:uid="{00000000-0010-0000-0000-000022000000}" name="ERL70 / (ERL70+ERH70) (%)" dataDxfId="433"/>
    <tableColumn id="35" xr3:uid="{00000000-0010-0000-0000-000023000000}" name="KPI (3)" dataDxfId="432">
      <calculatedColumnFormula>(W5+X5+AC5+AD5)/(W5+X5+Z5+AA5+AC5+AD5)</calculatedColumnFormula>
    </tableColumn>
    <tableColumn id="36" xr3:uid="{00000000-0010-0000-0000-000024000000}" name="CI (95%) - lower bound6" dataDxfId="431"/>
    <tableColumn id="37" xr3:uid="{00000000-0010-0000-0000-000025000000}" name="CI (95%) - upper bound7" dataDxfId="430"/>
    <tableColumn id="38" xr3:uid="{00000000-0010-0000-0000-000026000000}" name="Length of roads RL30" dataDxfId="429"/>
    <tableColumn id="39" xr3:uid="{00000000-0010-0000-0000-000027000000}" name="Length of roads RL40" dataDxfId="428"/>
    <tableColumn id="40" xr3:uid="{00000000-0010-0000-0000-000028000000}" name="Length of roads RL70" dataDxfId="427"/>
    <tableColumn id="41" xr3:uid="{00000000-0010-0000-0000-000029000000}" name="Length of roads RH30" dataDxfId="426"/>
    <tableColumn id="42" xr3:uid="{00000000-0010-0000-0000-00002A000000}" name="Length of roads RH40" dataDxfId="425"/>
    <tableColumn id="43" xr3:uid="{00000000-0010-0000-0000-00002B000000}" name="Length of roads RH70" dataDxfId="424"/>
    <tableColumn id="44" xr3:uid="{00000000-0010-0000-0000-00002C000000}" name="Length of roads RS30" dataDxfId="423"/>
    <tableColumn id="45" xr3:uid="{00000000-0010-0000-0000-00002D000000}" name="Length of roads RS40" dataDxfId="422"/>
    <tableColumn id="46" xr3:uid="{00000000-0010-0000-0000-00002E000000}" name="Length of roads RS70" dataDxfId="421"/>
    <tableColumn id="47" xr3:uid="{00000000-0010-0000-0000-00002F000000}" name="LRSi / (LRLIi+LRHi+LRSi) (%)" dataDxfId="420">
      <calculatedColumnFormula>(AT5+AU5)/SUM(AN5:AU5)</calculatedColumnFormula>
    </tableColumn>
    <tableColumn id="48" xr3:uid="{00000000-0010-0000-0000-000030000000}" name="LRLi / (LRLIi+LRHi+LRSi) (%)" dataDxfId="419">
      <calculatedColumnFormula>(AN5+AO5)/SUM(AM5:AU5)</calculatedColumnFormula>
    </tableColumn>
    <tableColumn id="49" xr3:uid="{00000000-0010-0000-0000-000031000000}" name="LRL30 / (LRL30+LRH30) (%)" dataDxfId="418"/>
    <tableColumn id="50" xr3:uid="{00000000-0010-0000-0000-000032000000}" name="LRL40 / (LRL40+LRH40) (%)" dataDxfId="417"/>
    <tableColumn id="51" xr3:uid="{00000000-0010-0000-0000-000033000000}" name="LRL70 / (LRL30+LRH70) (%)" dataDxfId="416"/>
    <tableColumn id="52" xr3:uid="{00000000-0010-0000-0000-000034000000}" name="KPI (4)" dataDxfId="415">
      <calculatedColumnFormula>(AN5+AO5+AT5+AU5)/(AN5+AO5+AQ5+AR5+AT5+AU5)</calculatedColumnFormula>
    </tableColumn>
    <tableColumn id="53" xr3:uid="{00000000-0010-0000-0000-000035000000}" name="CI (95%) - lower bound8" dataDxfId="414"/>
    <tableColumn id="54" xr3:uid="{00000000-0010-0000-0000-000036000000}" name="CI (95%) - upper bound9" dataDxfId="4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93" displayName="Table193" ref="B11:BC23" totalsRowShown="0" headerRowDxfId="412" dataDxfId="410" headerRowBorderDxfId="411" tableBorderDxfId="409" totalsRowBorderDxfId="408">
  <autoFilter ref="B11:BC23" xr:uid="{00000000-0009-0000-0100-000002000000}"/>
  <tableColumns count="54">
    <tableColumn id="1" xr3:uid="{00000000-0010-0000-0100-000001000000}" name="Region" dataDxfId="407"/>
    <tableColumn id="2" xr3:uid="{00000000-0010-0000-0100-000002000000}" name="Type of road*" dataDxfId="406"/>
    <tableColumn id="3" xr3:uid="{00000000-0010-0000-0100-000003000000}" name="Road segments" dataDxfId="405"/>
    <tableColumn id="4" xr3:uid="{00000000-0010-0000-0100-000004000000}" name="Total number of road segments (N)" dataDxfId="404"/>
    <tableColumn id="5" xr3:uid="{00000000-0010-0000-0100-000005000000}" name="Exposure per road segment" dataDxfId="403"/>
    <tableColumn id="6" xr3:uid="{00000000-0010-0000-0100-000006000000}" name="DSi" dataDxfId="402"/>
    <tableColumn id="7" xr3:uid="{00000000-0010-0000-0100-000007000000}" name="Exposure on roads with safety rating above the threshold" dataDxfId="401"/>
    <tableColumn id="8" xr3:uid="{00000000-0010-0000-0100-000008000000}" name="Ei" dataDxfId="400"/>
    <tableColumn id="9" xr3:uid="{00000000-0010-0000-0100-000009000000}" name="Si" dataDxfId="399"/>
    <tableColumn id="10" xr3:uid="{00000000-0010-0000-0100-00000A000000}" name="KPI (1)" dataDxfId="398"/>
    <tableColumn id="11" xr3:uid="{00000000-0010-0000-0100-00000B000000}" name="CI (95%) - lower bound" dataDxfId="397"/>
    <tableColumn id="12" xr3:uid="{00000000-0010-0000-0100-00000C000000}" name="CI (95%) - upper bound" dataDxfId="396"/>
    <tableColumn id="13" xr3:uid="{00000000-0010-0000-0100-00000D000000}" name="Length of road segments" dataDxfId="395"/>
    <tableColumn id="14" xr3:uid="{00000000-0010-0000-0100-00000E000000}" name="DSi2" dataDxfId="394"/>
    <tableColumn id="15" xr3:uid="{00000000-0010-0000-0100-00000F000000}" name="Road length with safety rating above the threshold" dataDxfId="393"/>
    <tableColumn id="16" xr3:uid="{00000000-0010-0000-0100-000010000000}" name="Li" dataDxfId="392"/>
    <tableColumn id="17" xr3:uid="{00000000-0010-0000-0100-000011000000}" name="Si3" dataDxfId="391"/>
    <tableColumn id="18" xr3:uid="{00000000-0010-0000-0100-000012000000}" name="KPI (2)" dataDxfId="390"/>
    <tableColumn id="19" xr3:uid="{00000000-0010-0000-0100-000013000000}" name="CI (95%) - lower bound4" dataDxfId="389"/>
    <tableColumn id="20" xr3:uid="{00000000-0010-0000-0100-000014000000}" name="CI (95%) - upper bound5" dataDxfId="388"/>
    <tableColumn id="21" xr3:uid="{00000000-0010-0000-0100-000015000000}" name="Distance driven on roads RL30" dataDxfId="387"/>
    <tableColumn id="22" xr3:uid="{00000000-0010-0000-0100-000016000000}" name="Distance driven on roads RL40" dataDxfId="386"/>
    <tableColumn id="23" xr3:uid="{00000000-0010-0000-0100-000017000000}" name="Distance driven on roads RL70" dataDxfId="385"/>
    <tableColumn id="24" xr3:uid="{00000000-0010-0000-0100-000018000000}" name="Distance driven on roads RH30" dataDxfId="384"/>
    <tableColumn id="25" xr3:uid="{00000000-0010-0000-0100-000019000000}" name="Distance driven on roads RH40" dataDxfId="383"/>
    <tableColumn id="26" xr3:uid="{00000000-0010-0000-0100-00001A000000}" name="Distance driven on roads RH70" dataDxfId="382"/>
    <tableColumn id="27" xr3:uid="{00000000-0010-0000-0100-00001B000000}" name="Distance driven on roads RS30" dataDxfId="381"/>
    <tableColumn id="28" xr3:uid="{00000000-0010-0000-0100-00001C000000}" name="Distance driven on roads RS40" dataDxfId="380"/>
    <tableColumn id="29" xr3:uid="{00000000-0010-0000-0100-00001D000000}" name="Distance driven on roads RS70" dataDxfId="379"/>
    <tableColumn id="30" xr3:uid="{00000000-0010-0000-0100-00001E000000}" name="ERSi / (ERLIi+ERHi+ERSi) (%)" dataDxfId="378"/>
    <tableColumn id="31" xr3:uid="{00000000-0010-0000-0100-00001F000000}" name="ERLi / (ERLIi+ERHi+ERSi) (%)" dataDxfId="377"/>
    <tableColumn id="32" xr3:uid="{00000000-0010-0000-0100-000020000000}" name="ERL30 / (ERL30+ERH30) (%)" dataDxfId="376"/>
    <tableColumn id="33" xr3:uid="{00000000-0010-0000-0100-000021000000}" name="ERL40 / (ERL40+ERH40) (%)" dataDxfId="375"/>
    <tableColumn id="34" xr3:uid="{00000000-0010-0000-0100-000022000000}" name="ERL70 / (ERL30+ERH70) (%)" dataDxfId="374"/>
    <tableColumn id="35" xr3:uid="{00000000-0010-0000-0100-000023000000}" name="KPI (3)" dataDxfId="373"/>
    <tableColumn id="36" xr3:uid="{00000000-0010-0000-0100-000024000000}" name="CI (95%) - lower bound6" dataDxfId="372"/>
    <tableColumn id="37" xr3:uid="{00000000-0010-0000-0100-000025000000}" name="CI (95%) - upper bound7" dataDxfId="371"/>
    <tableColumn id="38" xr3:uid="{00000000-0010-0000-0100-000026000000}" name="Length of roads RL30" dataDxfId="370"/>
    <tableColumn id="39" xr3:uid="{00000000-0010-0000-0100-000027000000}" name="Length of roads RL40" dataDxfId="369"/>
    <tableColumn id="40" xr3:uid="{00000000-0010-0000-0100-000028000000}" name="Length of roads RL70" dataDxfId="368"/>
    <tableColumn id="41" xr3:uid="{00000000-0010-0000-0100-000029000000}" name="Length of roads RH30" dataDxfId="367"/>
    <tableColumn id="42" xr3:uid="{00000000-0010-0000-0100-00002A000000}" name="Length of roads RH40" dataDxfId="366"/>
    <tableColumn id="43" xr3:uid="{00000000-0010-0000-0100-00002B000000}" name="Length of roads RH70" dataDxfId="365"/>
    <tableColumn id="44" xr3:uid="{00000000-0010-0000-0100-00002C000000}" name="Length of roads RS30" dataDxfId="364"/>
    <tableColumn id="45" xr3:uid="{00000000-0010-0000-0100-00002D000000}" name="Length of roads RS40" dataDxfId="363"/>
    <tableColumn id="46" xr3:uid="{00000000-0010-0000-0100-00002E000000}" name="Length of roads RS70" dataDxfId="362"/>
    <tableColumn id="47" xr3:uid="{00000000-0010-0000-0100-00002F000000}" name="LRSi / (LRLIi+LRHi+LRSi) (%)" dataDxfId="361"/>
    <tableColumn id="48" xr3:uid="{00000000-0010-0000-0100-000030000000}" name="LRLi / (LRLIi+LRHi+LRSi) (%)" dataDxfId="360"/>
    <tableColumn id="49" xr3:uid="{00000000-0010-0000-0100-000031000000}" name="LRL30 / (LRL30+LRH30) (%)" dataDxfId="359"/>
    <tableColumn id="50" xr3:uid="{00000000-0010-0000-0100-000032000000}" name="LRL40 / (LRL40+LRH40) (%)" dataDxfId="358"/>
    <tableColumn id="51" xr3:uid="{00000000-0010-0000-0100-000033000000}" name="LRL70 / (LRL30+LRH70) (%)" dataDxfId="357"/>
    <tableColumn id="52" xr3:uid="{00000000-0010-0000-0100-000034000000}" name="KPI (4)" dataDxfId="356"/>
    <tableColumn id="53" xr3:uid="{00000000-0010-0000-0100-000035000000}" name="CI (95%) - lower bound8" dataDxfId="355"/>
    <tableColumn id="54" xr3:uid="{00000000-0010-0000-0100-000036000000}" name="CI (95%) - upper bound9" dataDxfId="35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C46430-DE56-4E13-B39D-390491467562}" name="Table18" displayName="Table18" ref="B4:BC7" totalsRowShown="0" headerRowDxfId="353" dataDxfId="351" headerRowBorderDxfId="352" tableBorderDxfId="350" totalsRowBorderDxfId="349">
  <autoFilter ref="B4:BC7" xr:uid="{00000000-0009-0000-0100-000012000000}">
    <filterColumn colId="1">
      <filters>
        <filter val="rural roads-Total"/>
        <filter val="urban roads-Total"/>
      </filters>
    </filterColumn>
  </autoFilter>
  <tableColumns count="54">
    <tableColumn id="1" xr3:uid="{77386706-D36F-48DF-8193-E2AE57A67815}" name="Region" dataDxfId="348"/>
    <tableColumn id="2" xr3:uid="{E52E67D0-465B-48D6-9C10-283483C0FAA5}" name="Type of road*" dataDxfId="347"/>
    <tableColumn id="3" xr3:uid="{3E853CAD-1810-47B2-815F-06823B8549EE}" name="Road segments" dataDxfId="346"/>
    <tableColumn id="4" xr3:uid="{30C62F25-BB58-4A34-92F5-BC3E5AC10FD0}" name="Total number of road segments (N)" dataDxfId="345"/>
    <tableColumn id="5" xr3:uid="{7E7C3721-CBC3-40B4-B150-AFF4AD89497B}" name="Exposure per road segment" dataDxfId="344"/>
    <tableColumn id="6" xr3:uid="{A8FD1229-73C1-4154-8D22-8D6E02B870D1}" name="DSi" dataDxfId="343"/>
    <tableColumn id="7" xr3:uid="{828DB0A2-8DEF-4D68-A295-65ABA458167B}" name="Exposure on roads with safety rating above the threshold" dataDxfId="342"/>
    <tableColumn id="8" xr3:uid="{DD5111A2-267F-4C4B-ACA6-75DEE67FF79C}" name="Ei" dataDxfId="341"/>
    <tableColumn id="9" xr3:uid="{0EC16689-9149-4FA8-85AB-445712057883}" name="Si" dataDxfId="340"/>
    <tableColumn id="10" xr3:uid="{1EF6490A-B208-45F3-94FE-32884E34D8AB}" name="KPI (1)" dataDxfId="339"/>
    <tableColumn id="11" xr3:uid="{DA849218-9A01-412A-8B14-ACF64F3C8A48}" name="CI (95%) - lower bound" dataDxfId="338"/>
    <tableColumn id="12" xr3:uid="{58E87BE1-E60C-4D41-A570-EED7F15E3885}" name="CI (95%) - upper bound" dataDxfId="337"/>
    <tableColumn id="13" xr3:uid="{18526092-5229-48E5-AD73-4C9ECA241FB2}" name="Length of road segments" dataDxfId="336"/>
    <tableColumn id="14" xr3:uid="{4E7D5615-9C39-46B4-96D7-C1B4F0D876C8}" name="DSi2" dataDxfId="335"/>
    <tableColumn id="15" xr3:uid="{B19DF0F6-20C7-43C5-B3F4-7A8C71D9FE9E}" name="Road length with safety rating above the threshold" dataDxfId="334"/>
    <tableColumn id="16" xr3:uid="{BEC8B889-8190-447F-8116-879A5C4715F0}" name="Li" dataDxfId="333"/>
    <tableColumn id="17" xr3:uid="{7EF9E39A-531C-49F2-A246-FBB53883C63E}" name="Si3" dataDxfId="332"/>
    <tableColumn id="18" xr3:uid="{5C3EDE99-B180-440D-AF4F-2B0379CB8B57}" name="KPI (2)" dataDxfId="331"/>
    <tableColumn id="19" xr3:uid="{9A72CAA7-5FE3-4956-BC81-5CFB7B72E176}" name="CI (95%) - lower bound4" dataDxfId="330"/>
    <tableColumn id="20" xr3:uid="{30FA18FC-A8D5-4331-A2AD-371D890E6E9B}" name="CI (95%) - upper bound5" dataDxfId="329"/>
    <tableColumn id="21" xr3:uid="{F95D209A-DB44-48BC-B104-474C6F7FD74B}" name="Distance driven on roads RL30" dataDxfId="328"/>
    <tableColumn id="22" xr3:uid="{76F3F6FF-791C-4E14-986E-7C2B0DE12687}" name="Distance driven on roads RL50" dataDxfId="327"/>
    <tableColumn id="23" xr3:uid="{F6AB5CBA-47AA-484F-8BA2-5E630E96D553}" name="Distance driven on roads RL70" dataDxfId="326"/>
    <tableColumn id="24" xr3:uid="{FFFCBE14-29E0-4FED-9527-1FD56E3D87D0}" name="Distance driven on roads RH30" dataDxfId="325"/>
    <tableColumn id="25" xr3:uid="{8EFCD36E-2E9A-4120-A658-4874E6003347}" name="Distance driven on roads RH50" dataDxfId="324"/>
    <tableColumn id="26" xr3:uid="{5BF652CF-11F1-4530-9E6C-4EE0DF8519F0}" name="Distance driven on roads RH70" dataDxfId="323"/>
    <tableColumn id="27" xr3:uid="{C6D1563A-0D9D-452B-A417-C8373600526B}" name="Distance driven on roads RS30" dataDxfId="322"/>
    <tableColumn id="28" xr3:uid="{1968D57E-119B-40F7-BFF7-448D2F51CAB2}" name="Distance driven on roads RS50" dataDxfId="321"/>
    <tableColumn id="29" xr3:uid="{5DDBD209-12A2-40A8-B22E-EA92A29D17D6}" name="Distance driven on roads RS70" dataDxfId="320"/>
    <tableColumn id="30" xr3:uid="{56D51425-FEC2-4883-A3A8-E41A42B060E5}" name="ERSi / (ERLIi+ERHi+ERSi) (%)" dataDxfId="319"/>
    <tableColumn id="31" xr3:uid="{A5B1A562-D988-47D4-8544-488A04911B88}" name="ERLi / (ERLIi+ERHi+ERSi) (%)" dataDxfId="318"/>
    <tableColumn id="32" xr3:uid="{A620665D-6B47-4EA0-A383-23817A2C5908}" name="ERL30 / (ERL30+ERH30) (%)" dataDxfId="317"/>
    <tableColumn id="33" xr3:uid="{5A9611E3-BAD1-4A6B-ABA5-2A26BC27B540}" name="ERL50 / (ERL50+ERH50) (%)" dataDxfId="316"/>
    <tableColumn id="34" xr3:uid="{B30E9699-792C-40F2-9D2B-F5E49EF9AE96}" name="ERL70 / (ERL30+ERH70) (%)" dataDxfId="315"/>
    <tableColumn id="35" xr3:uid="{75CA23DB-8ED5-4310-B088-A12EF87FC98F}" name="KPI (3)" dataDxfId="314"/>
    <tableColumn id="36" xr3:uid="{54C533C2-F21A-40CA-8941-01669F85998D}" name="CI (95%) - lower bound6" dataDxfId="313"/>
    <tableColumn id="37" xr3:uid="{B1C7A761-6FB4-4BC3-9CE9-A60F43072C5F}" name="CI (95%) - upper bound7" dataDxfId="312"/>
    <tableColumn id="38" xr3:uid="{005778C1-67E2-4CDB-9885-08DD4F140626}" name="Length of roads RL30" dataDxfId="311"/>
    <tableColumn id="39" xr3:uid="{18322449-B294-43B4-B357-62027EA086F6}" name="Length of roads RL50" dataDxfId="310"/>
    <tableColumn id="40" xr3:uid="{A69A822C-5480-42B5-905B-ACD53CD63EF5}" name="Length of roads RL70" dataDxfId="309"/>
    <tableColumn id="41" xr3:uid="{2AB2D017-B2D2-43EF-ADD4-45EC30A90802}" name="Length of roads RH30" dataDxfId="308"/>
    <tableColumn id="42" xr3:uid="{CCAE44C6-5946-446E-AD37-3F7D4780DDA1}" name="Length of roads RH50" dataDxfId="307"/>
    <tableColumn id="43" xr3:uid="{346BFDBD-6FA5-4E98-A44D-302DB6163E20}" name="Length of roads RH70" dataDxfId="306"/>
    <tableColumn id="44" xr3:uid="{CB9339A7-DE62-4371-9CFB-6A5192E84D11}" name="Length of roads RS30" dataDxfId="305"/>
    <tableColumn id="45" xr3:uid="{21DF1DA5-8237-42B1-9858-A27C9E06F0DC}" name="Length of roads RS50" dataDxfId="304"/>
    <tableColumn id="46" xr3:uid="{7DE2AE6B-09AF-4E83-9535-7CA9B0E7AE54}" name="Length of roads RS70" dataDxfId="303"/>
    <tableColumn id="47" xr3:uid="{4D79AC6E-413E-4A0D-8478-62A02EDD8332}" name="LRSi / (LRLIi+LRHi+LRSi) (%)" dataDxfId="302"/>
    <tableColumn id="48" xr3:uid="{9E01680D-839B-464E-B926-C2F99AEF0BAE}" name="LRLi / (LRLIi+LRHi+LRSi) (%)" dataDxfId="301"/>
    <tableColumn id="49" xr3:uid="{EC53ED1E-A60A-404A-AB29-0554182BC286}" name="LRL30 / (LRL30+LRH30) (%)" dataDxfId="300"/>
    <tableColumn id="50" xr3:uid="{48F3394E-0E37-4468-8ECD-A9BD5DCAF05D}" name="LRL50 / (LRL50+LRH50) (%)" dataDxfId="299"/>
    <tableColumn id="51" xr3:uid="{802ADB46-340F-49B6-A459-48B94065D5B5}" name="LRL70 / (LRL30+LRH70) (%)" dataDxfId="298"/>
    <tableColumn id="52" xr3:uid="{8F3DD0B0-D567-451F-A2B2-F0A50AF3E70B}" name="KPI (4)" dataDxfId="297">
      <calculatedColumnFormula>(Table18[[#This Row],[Length of roads RS70]]+Table18[[#This Row],[Length of roads RL70]])/Table18[[#This Row],[Length of roads RH70]]</calculatedColumnFormula>
    </tableColumn>
    <tableColumn id="53" xr3:uid="{47D8ABF4-4314-4E68-8DF2-AA29EF0E74B2}" name="CI (95%) - lower bound8" dataDxfId="296"/>
    <tableColumn id="54" xr3:uid="{CF4EB632-1F0D-4481-BC34-F8D1679770FB}" name="CI (95%) - upper bound9" dataDxfId="29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A68C56-2938-4D51-A676-DE1E9D908EDF}" name="Table19" displayName="Table19" ref="B11:BC23" totalsRowShown="0" headerRowDxfId="294" dataDxfId="292" headerRowBorderDxfId="293" tableBorderDxfId="291" totalsRowBorderDxfId="290">
  <autoFilter ref="B11:BC23" xr:uid="{00000000-0009-0000-0100-000013000000}">
    <filterColumn colId="0">
      <filters>
        <filter val="(all regions)"/>
      </filters>
    </filterColumn>
    <filterColumn colId="1">
      <filters>
        <filter val="rural roads-Total"/>
        <filter val="urban roads-Total"/>
      </filters>
    </filterColumn>
  </autoFilter>
  <tableColumns count="54">
    <tableColumn id="1" xr3:uid="{F5BC22CA-6137-47EB-929E-EB41F9FD051A}" name="Region" dataDxfId="289"/>
    <tableColumn id="2" xr3:uid="{E195543F-2AF2-4BF5-8FAD-20B120F43EDD}" name="Type of road*" dataDxfId="288"/>
    <tableColumn id="3" xr3:uid="{3F06B8C7-E2A3-426F-940E-4892C248C2EC}" name="Road segments" dataDxfId="287"/>
    <tableColumn id="4" xr3:uid="{9D016F3F-B882-4440-AA84-48E65DDC6A28}" name="Total number of road segments (N)" dataDxfId="286"/>
    <tableColumn id="5" xr3:uid="{D73E87E9-FE52-4DF0-B4B7-7DE9DE499CFA}" name="Exposure per road segment" dataDxfId="285"/>
    <tableColumn id="6" xr3:uid="{AD3D918E-D962-4AAE-8942-A16885E5E429}" name="DSi" dataDxfId="284"/>
    <tableColumn id="7" xr3:uid="{B127B510-8C6B-4AAA-AEA8-7B7065782B79}" name="Exposure on roads with safety rating above the threshold" dataDxfId="283"/>
    <tableColumn id="8" xr3:uid="{8B3F3F73-26D1-4850-84F1-28AEE3591E5F}" name="Ei" dataDxfId="282"/>
    <tableColumn id="9" xr3:uid="{FB60A6C1-4DC0-46C8-A953-8A7F28C58999}" name="Si" dataDxfId="281"/>
    <tableColumn id="10" xr3:uid="{E07A384F-003E-44E8-83AD-D039768BEA5F}" name="KPI (1)" dataDxfId="280"/>
    <tableColumn id="11" xr3:uid="{2DF74AB3-1701-47D9-8319-4D76CF4C1AD4}" name="CI (95%) - lower bound" dataDxfId="279"/>
    <tableColumn id="12" xr3:uid="{18A9AC5A-85CE-4E71-9F3C-38BFB4B13FE5}" name="CI (95%) - upper bound" dataDxfId="278"/>
    <tableColumn id="13" xr3:uid="{82A49F49-9F1E-4247-8563-4F2C64F126AC}" name="Length of road segments" dataDxfId="277"/>
    <tableColumn id="14" xr3:uid="{325529FD-21C1-4362-9EDD-EEE0A452579D}" name="DSi2" dataDxfId="276"/>
    <tableColumn id="15" xr3:uid="{AADBBD07-5242-471A-B774-6671180E4C69}" name="Road length with safety rating above the threshold" dataDxfId="275"/>
    <tableColumn id="16" xr3:uid="{616FA449-E94B-4706-B366-231BF28B2561}" name="Li" dataDxfId="274"/>
    <tableColumn id="17" xr3:uid="{D34CF144-C4ED-4DF6-BBAC-18C568181301}" name="Si3" dataDxfId="273"/>
    <tableColumn id="18" xr3:uid="{1206256E-C189-41FB-8D83-850C8BDBC80B}" name="KPI (2)" dataDxfId="272"/>
    <tableColumn id="19" xr3:uid="{3F95BD39-2A51-4AFC-988E-B6C8EAB7B231}" name="CI (95%) - lower bound4" dataDxfId="271"/>
    <tableColumn id="20" xr3:uid="{0D492D53-0F44-475F-A917-D734735F4C12}" name="CI (95%) - upper bound5" dataDxfId="270"/>
    <tableColumn id="21" xr3:uid="{F8875D0D-9B8B-4BC3-B9C5-814651EA3F34}" name="Distance driven on roads RL30" dataDxfId="269"/>
    <tableColumn id="22" xr3:uid="{629EB58D-7A29-4013-8A4D-36F422A76360}" name="Distance driven on roads RL50" dataDxfId="268"/>
    <tableColumn id="23" xr3:uid="{28230912-F3D3-4169-98F5-4C3FCA96801C}" name="Distance driven on roads RL70" dataDxfId="267"/>
    <tableColumn id="24" xr3:uid="{446FDDA1-14C2-4B90-BA84-882129A4DC07}" name="Distance driven on roads RH30" dataDxfId="266"/>
    <tableColumn id="25" xr3:uid="{27D63D3B-F84F-47D9-9A3E-1B85A540B7BD}" name="Distance driven on roads RH50" dataDxfId="265"/>
    <tableColumn id="26" xr3:uid="{8CE8BB54-4FBC-4FA2-A729-B54D406BFA46}" name="Distance driven on roads RH70" dataDxfId="264"/>
    <tableColumn id="27" xr3:uid="{7457478D-2517-4287-993D-2C7710E6C2FA}" name="Distance driven on roads RS30" dataDxfId="263"/>
    <tableColumn id="28" xr3:uid="{CA37558C-ED84-497C-853C-EE3D90519FB3}" name="Distance driven on roads RS50" dataDxfId="262"/>
    <tableColumn id="29" xr3:uid="{A4C2FDF8-6839-43AF-BF2C-C798AA3BBD74}" name="Distance driven on roads RS70" dataDxfId="261"/>
    <tableColumn id="30" xr3:uid="{1D518799-2DF2-4851-A137-8ED460107EE4}" name="ERSi / (ERLIi+ERHi+ERSi) (%)" dataDxfId="260"/>
    <tableColumn id="31" xr3:uid="{EA2B022B-9D10-42F6-8730-6C1557AA99AC}" name="ERLi / (ERLIi+ERHi+ERSi) (%)" dataDxfId="259"/>
    <tableColumn id="32" xr3:uid="{61240FF5-11DF-4FBC-9A14-C596BEAFFD11}" name="ERL30 / (ERL30+ERH30) (%)" dataDxfId="258"/>
    <tableColumn id="33" xr3:uid="{8917AB1E-078A-4C02-A27B-485FE8249D5C}" name="ERL50 / (ERL50+ERH50) (%)" dataDxfId="257"/>
    <tableColumn id="34" xr3:uid="{2A3AEC97-2E60-43DF-B818-FCE7B3906AB5}" name="ERL70 / (ERL30+ERH70) (%)" dataDxfId="256"/>
    <tableColumn id="35" xr3:uid="{C2FF029C-665D-43BC-B24B-AEF72857DAB0}" name="KPI (3)" dataDxfId="255"/>
    <tableColumn id="36" xr3:uid="{8AE98CD4-0EA2-4A49-8E0E-CF74AD364ED3}" name="CI (95%) - lower bound6" dataDxfId="254"/>
    <tableColumn id="37" xr3:uid="{D9C39427-49E8-42DE-A16B-31A784B22C80}" name="CI (95%) - upper bound7" dataDxfId="253"/>
    <tableColumn id="38" xr3:uid="{C55D80ED-2D8B-4AA8-A613-386C6461F3C6}" name="Length of roads RL30" dataDxfId="252"/>
    <tableColumn id="39" xr3:uid="{7A5D1529-87E3-4CA1-B882-5AD0B788CF2C}" name="Length of roads RL50" dataDxfId="251"/>
    <tableColumn id="40" xr3:uid="{7CFB6501-2D1F-4630-A979-6011C22AF3D1}" name="Length of roads RL70" dataDxfId="250"/>
    <tableColumn id="41" xr3:uid="{2A8743EA-AACC-42F9-ACB7-06A2B9580357}" name="Length of roads RH30" dataDxfId="249"/>
    <tableColumn id="42" xr3:uid="{89DC666A-A317-452A-B30E-D778D3EBBF1B}" name="Length of roads RH50" dataDxfId="248"/>
    <tableColumn id="43" xr3:uid="{0032AF0B-83CE-4A56-B579-2B2CC313EC24}" name="Length of roads RH70" dataDxfId="247"/>
    <tableColumn id="44" xr3:uid="{D0E338A2-6677-4687-BCAA-D72C849FFB40}" name="Length of roads RS30" dataDxfId="246"/>
    <tableColumn id="45" xr3:uid="{770E34DA-3BA6-440D-981C-6557A7A65764}" name="Length of roads RS50" dataDxfId="245"/>
    <tableColumn id="46" xr3:uid="{D55962A2-D26C-4C17-9DF7-88F56DC171BE}" name="Length of roads RS70" dataDxfId="244"/>
    <tableColumn id="47" xr3:uid="{38F31BA6-7663-4C74-8139-0BFC086D2AAB}" name="LRSi / (LRLIi+LRHi+LRSi) (%)" dataDxfId="243"/>
    <tableColumn id="48" xr3:uid="{47B182B5-FAB1-4535-AAD0-A1DF7351F131}" name="LRLi / (LRLIi+LRHi+LRSi) (%)" dataDxfId="242"/>
    <tableColumn id="49" xr3:uid="{346CE692-5B8E-49D7-BF43-746F887CA270}" name="LRL30 / (LRL30+LRH30) (%)" dataDxfId="241"/>
    <tableColumn id="50" xr3:uid="{C85FC071-F736-4B3A-BD65-83ED77D2CB3E}" name="LRL50 / (LRL50+LRH50) (%)" dataDxfId="240"/>
    <tableColumn id="51" xr3:uid="{AC4CF652-F44A-4F8C-A1CD-71231C9B37B5}" name="LRL70 / (LRL30+LRH70) (%)" dataDxfId="239"/>
    <tableColumn id="52" xr3:uid="{B0784F40-E268-48C9-A3DF-9889D2CC70B9}" name="KPI (4)" dataDxfId="238"/>
    <tableColumn id="53" xr3:uid="{4C249783-A7D9-46CF-8F69-1967E02C80B6}" name="CI (95%) - lower bound8" dataDxfId="237"/>
    <tableColumn id="54" xr3:uid="{4073F51C-0EF3-4033-8CA2-7ABC19B64C0F}" name="CI (95%) - upper bound9" dataDxfId="2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C1528A-17A6-4D63-B716-F7C43CCFB390}" name="Table186" displayName="Table186" ref="B4:BC7" totalsRowShown="0" headerRowDxfId="235" dataDxfId="233" headerRowBorderDxfId="234" tableBorderDxfId="232" totalsRowBorderDxfId="231">
  <autoFilter ref="B4:BC7" xr:uid="{00000000-0009-0000-0100-000012000000}"/>
  <tableColumns count="54">
    <tableColumn id="1" xr3:uid="{487EBC15-DD78-450A-8989-0011C68FA604}" name="Region" dataDxfId="230"/>
    <tableColumn id="2" xr3:uid="{31F9D2DE-E769-4FC0-92D6-460B73320AD9}" name="Type of road*" dataDxfId="229"/>
    <tableColumn id="3" xr3:uid="{1AA99A4D-BD63-4D26-92F1-B7719A559274}" name="Road segments" dataDxfId="228"/>
    <tableColumn id="4" xr3:uid="{D7386A1C-8AD4-4BAE-8DC6-754DDE58BA82}" name="Total number of road segments (N)" dataDxfId="227"/>
    <tableColumn id="5" xr3:uid="{43BDEA36-DC39-4FF1-AD4A-F4B8D9F5EA6E}" name="Exposure per road segment" dataDxfId="226"/>
    <tableColumn id="6" xr3:uid="{FC465E2B-D021-487D-963C-CF84417369FB}" name="DSi" dataDxfId="225"/>
    <tableColumn id="7" xr3:uid="{DD1A6B57-5059-4AAB-9C24-9D977BF8A592}" name="Exposure on roads with safety rating above the threshold" dataDxfId="224"/>
    <tableColumn id="8" xr3:uid="{E256B79F-647E-447C-BDB4-09B3556FB523}" name="Ei" dataDxfId="223"/>
    <tableColumn id="9" xr3:uid="{D8A9E2E2-C210-4865-BE18-AE4193984E0F}" name="Si" dataDxfId="222"/>
    <tableColumn id="10" xr3:uid="{3EBBC9B0-4EAD-468B-81EC-BB4B77864EEB}" name="KPI (1)" dataDxfId="221"/>
    <tableColumn id="11" xr3:uid="{B724DD7F-E63A-4BE0-89C6-5877E394EAF2}" name="CI (95%) - lower bound" dataDxfId="220"/>
    <tableColumn id="12" xr3:uid="{1435B396-3F59-4910-AF3C-BF786460E3D6}" name="CI (95%) - upper bound" dataDxfId="219"/>
    <tableColumn id="13" xr3:uid="{6AB765DD-1996-4704-8A38-FAA5DC3D5709}" name="Length of road segments" dataDxfId="218"/>
    <tableColumn id="14" xr3:uid="{64C702D8-7CC4-4E82-A3FC-4BD9ACAD9AE5}" name="DSi2" dataDxfId="217"/>
    <tableColumn id="15" xr3:uid="{BE2F0A73-1467-48DE-AE76-CC261539ADC2}" name="Road length with safety rating above the threshold" dataDxfId="216"/>
    <tableColumn id="16" xr3:uid="{44D49E97-1609-4C7A-948A-76949A6C0B53}" name="Li" dataDxfId="215"/>
    <tableColumn id="17" xr3:uid="{9E6D16EF-D0E4-4971-8A19-256AF31E48FE}" name="Si3" dataDxfId="214"/>
    <tableColumn id="18" xr3:uid="{2EC27A62-CAFE-431F-A138-4DE7FCDA7FF4}" name="KPI (2)" dataDxfId="213"/>
    <tableColumn id="19" xr3:uid="{7260EC4B-FEAD-4E45-AA82-E1B86A8B06D8}" name="CI (95%) - lower bound4" dataDxfId="212"/>
    <tableColumn id="20" xr3:uid="{218DBB67-508F-4D68-90E6-826DDC731863}" name="CI (95%) - upper bound5" dataDxfId="211"/>
    <tableColumn id="21" xr3:uid="{C412906B-F900-412E-9A8C-CCB2651A657B}" name="Distance driven on roads RL30" dataDxfId="210"/>
    <tableColumn id="22" xr3:uid="{07F96302-51BB-4949-8B74-BBB91939235D}" name="Distance driven on roads RL50" dataDxfId="209"/>
    <tableColumn id="23" xr3:uid="{86997909-4785-493D-89EC-D52DEEA92623}" name="Distance driven on roads RL70" dataDxfId="208"/>
    <tableColumn id="24" xr3:uid="{761C84AB-9146-4201-80B9-6D63FF0A6EBE}" name="Distance driven on roads RH30" dataDxfId="207"/>
    <tableColumn id="25" xr3:uid="{83F3F6E8-D6DF-46A8-950E-64535C475A47}" name="Distance driven on roads RH50" dataDxfId="206"/>
    <tableColumn id="26" xr3:uid="{1AF3D445-7B37-4086-A517-239226E2859A}" name="Distance driven on roads RH70" dataDxfId="205"/>
    <tableColumn id="27" xr3:uid="{7E8DF213-EF38-492D-93A5-0AD6B9BFF0B8}" name="Distance driven on roads RS30" dataDxfId="204"/>
    <tableColumn id="28" xr3:uid="{6C5558AF-7AD4-43A2-872E-C87A31EB8D53}" name="Distance driven on roads RS50" dataDxfId="203"/>
    <tableColumn id="29" xr3:uid="{B297012D-2DB8-42CF-A849-D22F794F5404}" name="Distance driven on roads RS70" dataDxfId="202"/>
    <tableColumn id="30" xr3:uid="{323FC946-B52F-426A-A790-5E3B3EA7AA73}" name="ERSi / (ERLIi+ERHi+ERSi) (%)" dataDxfId="201"/>
    <tableColumn id="31" xr3:uid="{2E068960-D983-4F85-A50B-B133585AD35A}" name="ERLi / (ERLIi+ERHi+ERSi) (%)" dataDxfId="200"/>
    <tableColumn id="32" xr3:uid="{5015F734-72FA-4AD2-826D-9C44E6CD3838}" name="ERL30 / (ERL30+ERH30) (%)" dataDxfId="199"/>
    <tableColumn id="33" xr3:uid="{C94BB479-F0B2-454C-8AA1-C50571505A8E}" name="ERL50 / (ERL50+ERH50) (%)" dataDxfId="198"/>
    <tableColumn id="34" xr3:uid="{ED8D1C13-5AA0-4317-98AE-971B9BD9308A}" name="ERL70 / (ERL30+ERH70) (%)" dataDxfId="197"/>
    <tableColumn id="35" xr3:uid="{A9AE606D-2534-4877-BF74-18AB0BF4CD39}" name="KPI (3)" dataDxfId="196"/>
    <tableColumn id="36" xr3:uid="{684E39DC-D8CA-482F-A5DF-9C865F308275}" name="CI (95%) - lower bound6" dataDxfId="195"/>
    <tableColumn id="37" xr3:uid="{426DE78C-21EC-4709-91F2-F28062D9354B}" name="CI (95%) - upper bound7" dataDxfId="194"/>
    <tableColumn id="38" xr3:uid="{8D280930-BB32-4BF9-AE59-EAEF7151A251}" name="Length of roads RL30" dataDxfId="193"/>
    <tableColumn id="39" xr3:uid="{AA09B226-8A37-411E-9C60-AE27CA8F0971}" name="Length of roads RL50" dataDxfId="192"/>
    <tableColumn id="40" xr3:uid="{1BBD52C1-8FFE-40AD-A1DE-D56F039304BB}" name="Length of roads RL70" dataDxfId="191"/>
    <tableColumn id="41" xr3:uid="{D00BDFDF-9278-44DD-AA7D-6A0712DD286C}" name="Length of roads RH30" dataDxfId="190"/>
    <tableColumn id="42" xr3:uid="{E2A6527D-E578-44C4-9E1A-0D62011315A6}" name="Length of roads RH50" dataDxfId="189"/>
    <tableColumn id="43" xr3:uid="{C8AC2A47-8848-48A8-A96F-2CA34D013B1C}" name="Length of roads RH70" dataDxfId="188"/>
    <tableColumn id="44" xr3:uid="{911DC089-E638-4BEE-ADE3-5D21AFB93A92}" name="Length of roads RS30" dataDxfId="187"/>
    <tableColumn id="45" xr3:uid="{71CD1B85-B763-4F49-BDC6-1F407B104F29}" name="Length of roads RS50" dataDxfId="186"/>
    <tableColumn id="46" xr3:uid="{80E3BBA1-28AE-41A8-8B6D-B577C8BD2FF3}" name="Length of roads RS70" dataDxfId="185"/>
    <tableColumn id="47" xr3:uid="{652BB8FF-06C2-4BB8-BF7F-548BC3BBA523}" name="LRSi / (LRLIi+LRHi+LRSi) (%)" dataDxfId="184"/>
    <tableColumn id="48" xr3:uid="{45CB780A-958A-4397-93C8-0820190B71B4}" name="LRLi / (LRLIi+LRHi+LRSi) (%)" dataDxfId="183"/>
    <tableColumn id="49" xr3:uid="{87668E05-9E75-467D-BD45-1F7E1E6B4821}" name="LRL30 / (LRL30+LRH30) (%)" dataDxfId="182"/>
    <tableColumn id="50" xr3:uid="{747132A8-3DF6-488D-8989-CC9A700E4EE4}" name="LRL50 / (LRL50+LRH50) (%)" dataDxfId="181"/>
    <tableColumn id="51" xr3:uid="{3AD18E15-6A78-4FB4-BC21-DC172EC8EB62}" name="LRL70 / (LRL30+LRH70) (%)" dataDxfId="180"/>
    <tableColumn id="52" xr3:uid="{CA7CC631-A991-4DDE-A39D-0DA2B46F3370}" name="KPI (4)" dataDxfId="179">
      <calculatedColumnFormula>+(Table186[[#This Row],[Length of roads RL70]]+Table186[[#This Row],[Length of roads RS70]])/(Table186[[#This Row],[Length of roads RL70]]+Table186[[#This Row],[Length of roads RH70]]+Table186[[#This Row],[Length of roads RS70]])</calculatedColumnFormula>
    </tableColumn>
    <tableColumn id="53" xr3:uid="{FD70FAAD-BC17-4CA5-88AF-0D81AAD3A791}" name="CI (95%) - lower bound8" dataDxfId="178"/>
    <tableColumn id="54" xr3:uid="{0C5EDCFD-DECC-442A-A03B-621C115F5A93}" name="CI (95%) - upper bound9" dataDxfId="17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634CEC-6A47-48A4-9902-6A94CE7F39BC}" name="Table197" displayName="Table197" ref="B11:BC23" totalsRowShown="0" headerRowDxfId="176" dataDxfId="174" headerRowBorderDxfId="175" tableBorderDxfId="173" totalsRowBorderDxfId="172">
  <autoFilter ref="B11:BC23" xr:uid="{00000000-0009-0000-0100-000013000000}"/>
  <tableColumns count="54">
    <tableColumn id="1" xr3:uid="{C03E48E2-5C12-4216-B8BB-B5FA549909D6}" name="Region" dataDxfId="171"/>
    <tableColumn id="2" xr3:uid="{DD85C632-21E6-46CF-B102-D85D4CDBF377}" name="Type of road*" dataDxfId="170"/>
    <tableColumn id="3" xr3:uid="{695EAAC6-7B6C-4FC6-A0DE-34E9EFB26441}" name="Road segments" dataDxfId="169"/>
    <tableColumn id="4" xr3:uid="{681ADD1E-1539-4EDE-9B9E-E553BFB51F92}" name="Total number of road segments (N)" dataDxfId="168"/>
    <tableColumn id="5" xr3:uid="{E3772C33-847E-4699-9076-BAC50A808E73}" name="Exposure per road segment" dataDxfId="167"/>
    <tableColumn id="6" xr3:uid="{1A9ABBA6-ACB0-4D5E-AC54-0F2B97328514}" name="DSi" dataDxfId="166"/>
    <tableColumn id="7" xr3:uid="{F105DC18-7B34-42CD-998E-C76A3A34812B}" name="Exposure on roads with safety rating above the threshold" dataDxfId="165"/>
    <tableColumn id="8" xr3:uid="{86BCFAB5-28B2-4BE1-AD15-284061DE16EB}" name="Ei" dataDxfId="164"/>
    <tableColumn id="9" xr3:uid="{EFA89B2D-BBB3-4D57-8E1A-20AF69C4CBB8}" name="Si" dataDxfId="163"/>
    <tableColumn id="10" xr3:uid="{9F476A5B-66BC-43C3-BE1F-2B6E165C372E}" name="KPI (1)" dataDxfId="162"/>
    <tableColumn id="11" xr3:uid="{A2262558-AFF8-4FFA-8EA7-0A2D7DE47F89}" name="CI (95%) - lower bound" dataDxfId="161"/>
    <tableColumn id="12" xr3:uid="{AA4916BC-E6AB-4480-AC12-0E675E7A48D6}" name="CI (95%) - upper bound" dataDxfId="160"/>
    <tableColumn id="13" xr3:uid="{9761C13B-D06A-4087-85F5-DBE26F657171}" name="Length of road segments" dataDxfId="159"/>
    <tableColumn id="14" xr3:uid="{1D1D2448-1189-46EA-8C37-BB8FEA325C56}" name="DSi2" dataDxfId="158"/>
    <tableColumn id="15" xr3:uid="{AD9089CD-D959-4530-A602-3F94FAFF2C41}" name="Road length with safety rating above the threshold" dataDxfId="157"/>
    <tableColumn id="16" xr3:uid="{2DEA6062-4B3E-4D48-975B-48A70E4D29C1}" name="Li" dataDxfId="156"/>
    <tableColumn id="17" xr3:uid="{B6FE9411-85AF-477F-93C3-83957347BCE7}" name="Si3" dataDxfId="155"/>
    <tableColumn id="18" xr3:uid="{02AF6AF3-4D5E-480B-B300-197FE7F4D10B}" name="KPI (2)" dataDxfId="154"/>
    <tableColumn id="19" xr3:uid="{707DFCF6-8162-4F90-B394-CA79633C8654}" name="CI (95%) - lower bound4" dataDxfId="153"/>
    <tableColumn id="20" xr3:uid="{AE32226C-A9BA-4A88-A14F-9072E89CD8D9}" name="CI (95%) - upper bound5" dataDxfId="152"/>
    <tableColumn id="21" xr3:uid="{DD0378F2-A810-4C85-807E-6AC65873CDC8}" name="Distance driven on roads RL30" dataDxfId="151"/>
    <tableColumn id="22" xr3:uid="{68D457AB-B802-406A-9284-445E3941FE2E}" name="Distance driven on roads RL50" dataDxfId="150"/>
    <tableColumn id="23" xr3:uid="{34AB3918-3F18-4B0F-8B5B-9A17D22FB25E}" name="Distance driven on roads RL70" dataDxfId="149"/>
    <tableColumn id="24" xr3:uid="{2732F669-1C36-46E9-B074-175B4D27324F}" name="Distance driven on roads RH30" dataDxfId="148"/>
    <tableColumn id="25" xr3:uid="{0AE91049-7B6C-4C54-A46F-436C10813020}" name="Distance driven on roads RH50" dataDxfId="147"/>
    <tableColumn id="26" xr3:uid="{4BF9A106-3EAD-48DA-9137-792F6B874054}" name="Distance driven on roads RH70" dataDxfId="146"/>
    <tableColumn id="27" xr3:uid="{4C409B92-EB7F-4F8D-A43D-6F4561207593}" name="Distance driven on roads RS30" dataDxfId="145"/>
    <tableColumn id="28" xr3:uid="{299F3CF3-9224-455D-82FE-FEFEC9FF2562}" name="Distance driven on roads RS50" dataDxfId="144"/>
    <tableColumn id="29" xr3:uid="{6A8002F8-7C66-4F4F-916C-1FCCBBA63E78}" name="Distance driven on roads RS70" dataDxfId="143"/>
    <tableColumn id="30" xr3:uid="{91E1C13C-77B6-4CBE-8494-BE25E4E0333F}" name="ERSi / (ERLIi+ERHi+ERSi) (%)" dataDxfId="142"/>
    <tableColumn id="31" xr3:uid="{47D2E8A9-084D-4F90-A5E6-8EE01EB12DA3}" name="ERLi / (ERLIi+ERHi+ERSi) (%)" dataDxfId="141"/>
    <tableColumn id="32" xr3:uid="{E08768C0-DCCB-466A-8172-0E95C57F20A4}" name="ERL30 / (ERL30+ERH30) (%)" dataDxfId="140"/>
    <tableColumn id="33" xr3:uid="{65BA9E3B-B685-48E6-815F-A42A970ED064}" name="ERL50 / (ERL50+ERH50) (%)" dataDxfId="139"/>
    <tableColumn id="34" xr3:uid="{65E6D80E-049B-44DB-91A4-49307722D190}" name="ERL70 / (ERL30+ERH70) (%)" dataDxfId="138"/>
    <tableColumn id="35" xr3:uid="{6BA0DA0C-5A7B-4E47-9F2C-223DFF62AAC7}" name="KPI (3)" dataDxfId="137"/>
    <tableColumn id="36" xr3:uid="{76A6FBE7-F010-48B5-9485-C6E90219BA8B}" name="CI (95%) - lower bound6" dataDxfId="136"/>
    <tableColumn id="37" xr3:uid="{1BFF9A3B-1D40-44D0-8E88-63BC5476EA35}" name="CI (95%) - upper bound7" dataDxfId="135"/>
    <tableColumn id="38" xr3:uid="{4268FEA1-C282-40C3-AD1A-E57B5DB0D174}" name="Length of roads RL30" dataDxfId="134"/>
    <tableColumn id="39" xr3:uid="{08FB6EC1-3052-494D-81B8-39FCB840BC07}" name="Length of roads RL50" dataDxfId="133"/>
    <tableColumn id="40" xr3:uid="{E4A5961E-A766-4272-96D8-002722A31FDB}" name="Length of roads RL70" dataDxfId="132"/>
    <tableColumn id="41" xr3:uid="{44DD5EB6-E60F-4B1A-86B9-8FD45308AB42}" name="Length of roads RH30" dataDxfId="131"/>
    <tableColumn id="42" xr3:uid="{5831982E-41B6-4601-A010-605BFBBB40BD}" name="Length of roads RH50" dataDxfId="130"/>
    <tableColumn id="43" xr3:uid="{33AE35A3-4B90-463C-A3B3-73D51D135C0C}" name="Length of roads RH70" dataDxfId="129"/>
    <tableColumn id="44" xr3:uid="{58C7BC18-C7B7-4385-8052-ABFFCD60FBAA}" name="Length of roads RS30" dataDxfId="128"/>
    <tableColumn id="45" xr3:uid="{9719B7AE-CFC1-4C58-9394-F6B807D08E2B}" name="Length of roads RS50" dataDxfId="127"/>
    <tableColumn id="46" xr3:uid="{C2C4CCB3-6141-42F7-AE13-2E677EC4C515}" name="Length of roads RS70" dataDxfId="126"/>
    <tableColumn id="47" xr3:uid="{6866178D-E195-4185-BE16-E36E3C51D77B}" name="LRSi / (LRLIi+LRHi+LRSi) (%)" dataDxfId="125"/>
    <tableColumn id="48" xr3:uid="{B8C5D016-24A0-4515-9037-AA8383F365EB}" name="LRLi / (LRLIi+LRHi+LRSi) (%)" dataDxfId="124"/>
    <tableColumn id="49" xr3:uid="{30619C42-D087-4190-B9A2-B60D8647B710}" name="LRL30 / (LRL30+LRH30) (%)" dataDxfId="123"/>
    <tableColumn id="50" xr3:uid="{2C8F0E43-9B41-4BFE-B7F7-3370991800C8}" name="LRL50 / (LRL50+LRH50) (%)" dataDxfId="122"/>
    <tableColumn id="51" xr3:uid="{9D22379E-1863-4CAD-AF22-10977E9800FF}" name="LRL70 / (LRL30+LRH70) (%)" dataDxfId="121"/>
    <tableColumn id="52" xr3:uid="{1B4B9053-C4FA-4324-88A0-57A0FA231AFE}" name="KPI (4)" dataDxfId="120"/>
    <tableColumn id="53" xr3:uid="{1BDCE68E-2AE6-4C23-B99E-651267D30860}" name="CI (95%) - lower bound8" dataDxfId="119"/>
    <tableColumn id="54" xr3:uid="{FD269C8F-AA3D-44B2-ABEA-BC7916283A4C}" name="CI (95%) - upper bound9" dataDxfId="1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87FF4C-7AF4-4BFC-871E-4631539E6E9A}" name="Table188" displayName="Table188" ref="B4:BC7" totalsRowShown="0" headerRowDxfId="117" dataDxfId="115" headerRowBorderDxfId="116" tableBorderDxfId="114" totalsRowBorderDxfId="113">
  <autoFilter ref="B4:BC7" xr:uid="{00000000-0009-0000-0100-000012000000}"/>
  <tableColumns count="54">
    <tableColumn id="1" xr3:uid="{2364DEDF-782C-4A92-B05F-8848BC428E28}" name="Region" dataDxfId="112"/>
    <tableColumn id="2" xr3:uid="{DBD42C35-30CD-4860-858D-3000AFC0CDA8}" name="Type of road*" dataDxfId="111"/>
    <tableColumn id="3" xr3:uid="{41859F55-1EC3-4993-ADDF-04E65560B6EF}" name="Road segments" dataDxfId="110"/>
    <tableColumn id="4" xr3:uid="{56F9EB7C-9CE1-4713-A2CB-3BF1CB316797}" name="Total number of road segments (N)" dataDxfId="109"/>
    <tableColumn id="5" xr3:uid="{2ACA54F3-F1A6-4588-A44E-0B65201E1467}" name="Exposure per road segment" dataDxfId="108"/>
    <tableColumn id="6" xr3:uid="{54E643A2-BD5A-4229-B1C1-ECB57750401E}" name="DSi" dataDxfId="107"/>
    <tableColumn id="7" xr3:uid="{86DCF48B-76C9-4D79-BF59-35B04E68EFD7}" name="Exposure on roads with safety rating above the threshold" dataDxfId="106"/>
    <tableColumn id="8" xr3:uid="{56C34E6F-A9A3-4A34-A0BB-66716CBDB2A6}" name="Ei" dataDxfId="105"/>
    <tableColumn id="9" xr3:uid="{F536ED0D-F1E8-4E9F-BEFB-B87C39F180EA}" name="Si" dataDxfId="104"/>
    <tableColumn id="10" xr3:uid="{74052149-9B5B-4F3C-966C-6EB528474E91}" name="KPI (1)" dataDxfId="103"/>
    <tableColumn id="11" xr3:uid="{A085C0D8-71CF-4E82-9B0D-8F1322365543}" name="CI (95%) - lower bound" dataDxfId="102"/>
    <tableColumn id="12" xr3:uid="{AFEAF177-5E57-4C8A-9FE1-23F24D922AC3}" name="CI (95%) - upper bound" dataDxfId="101"/>
    <tableColumn id="13" xr3:uid="{2511D03D-450E-4349-9831-53029259173E}" name="Length of road segments" dataDxfId="100"/>
    <tableColumn id="14" xr3:uid="{0A97CC91-9414-4C14-B516-D00042229D34}" name="DSi2" dataDxfId="99"/>
    <tableColumn id="15" xr3:uid="{C474E4B4-F775-4AED-AF04-E91FBEF2C117}" name="Road length with safety rating above the threshold" dataDxfId="98"/>
    <tableColumn id="16" xr3:uid="{463D15B3-5DF1-4B13-9DE3-6E3E52EA8A7C}" name="Li" dataDxfId="97"/>
    <tableColumn id="17" xr3:uid="{A93B782E-BD37-47E5-825A-B01EF33F96C7}" name="Si3" dataDxfId="96"/>
    <tableColumn id="18" xr3:uid="{D17D4AE1-9765-4CE3-8388-C8D11EC8A77B}" name="KPI (2)" dataDxfId="95"/>
    <tableColumn id="19" xr3:uid="{A25F05E7-C7B4-4732-A956-94208B3A3CCE}" name="CI (95%) - lower bound4" dataDxfId="94"/>
    <tableColumn id="20" xr3:uid="{F26ABE46-085E-4171-94ED-8B28CDEF4130}" name="CI (95%) - upper bound5" dataDxfId="93"/>
    <tableColumn id="21" xr3:uid="{6B6B1C90-5CAC-4FDD-A95F-E52B8CE40860}" name="Distance driven on roads RL30" dataDxfId="92"/>
    <tableColumn id="22" xr3:uid="{C20B790E-23BF-46CD-AD53-9A3B0199C4A1}" name="Distance driven on roads RL50" dataDxfId="91"/>
    <tableColumn id="23" xr3:uid="{0139B140-372A-47B8-9090-56A61A409A9B}" name="Distance driven on roads RL70" dataDxfId="90"/>
    <tableColumn id="24" xr3:uid="{3D14C514-DE3F-410D-A4FF-34C750C61E11}" name="Distance driven on roads RH30" dataDxfId="89"/>
    <tableColumn id="25" xr3:uid="{9351E6C5-A527-4420-BF14-960BD84575A8}" name="Distance driven on roads RH50" dataDxfId="88"/>
    <tableColumn id="26" xr3:uid="{DFE824D9-D417-483A-9916-B5EEF1890EDE}" name="Distance driven on roads RH70" dataDxfId="87"/>
    <tableColumn id="27" xr3:uid="{3A9B7C7D-08C3-443D-8FDF-BC90745FA0E2}" name="Distance driven on roads RS30" dataDxfId="86"/>
    <tableColumn id="28" xr3:uid="{B6FB4C2A-5DCA-4EB3-A2AC-4324CDA03615}" name="Distance driven on roads RS50" dataDxfId="85"/>
    <tableColumn id="29" xr3:uid="{8F8026F7-643A-4EB2-889F-526B55A7F31B}" name="Distance driven on roads RS70" dataDxfId="84"/>
    <tableColumn id="30" xr3:uid="{7ECB6A3A-F9F4-4C95-8C52-1B5B5ED45AFB}" name="ERSi / (ERLIi+ERHi+ERSi) (%)" dataDxfId="83"/>
    <tableColumn id="31" xr3:uid="{88ABE7B7-6442-4F60-9420-FF19421A03F1}" name="ERLi / (ERLIi+ERHi+ERSi) (%)" dataDxfId="82"/>
    <tableColumn id="32" xr3:uid="{A4DCC42A-FC31-4A3E-B6DC-849A07545D67}" name="ERL30 / (ERL30+ERH30) (%)" dataDxfId="81"/>
    <tableColumn id="33" xr3:uid="{BDB90024-84A6-421D-8EF6-45DE37B7F896}" name="ERL50 / (ERL50+ERH50) (%)" dataDxfId="80"/>
    <tableColumn id="34" xr3:uid="{66D4C792-67A9-4213-B451-F4A0DAD7C254}" name="ERL70 / (ERL70+ERH70) (%)" dataDxfId="79"/>
    <tableColumn id="35" xr3:uid="{C73BEEA3-74A9-4412-9908-74727A978E33}" name="KPI (3)" dataDxfId="78"/>
    <tableColumn id="36" xr3:uid="{C0376E71-1A9E-486B-8E4A-49140DADBBA1}" name="CI (95%) - lower bound6" dataDxfId="77"/>
    <tableColumn id="37" xr3:uid="{21B705B3-FD38-43ED-B20E-B2725FC0BEA5}" name="CI (95%) - upper bound7" dataDxfId="76"/>
    <tableColumn id="38" xr3:uid="{DA0A698C-B6F9-4700-B994-15E7FB2D3B9B}" name="Length of roads RL30" dataDxfId="75"/>
    <tableColumn id="39" xr3:uid="{EDC54966-9BE2-40B1-87E2-79079EC3E659}" name="Length of roads RL50" dataDxfId="74"/>
    <tableColumn id="40" xr3:uid="{ECAA4FB7-6AE6-498F-AAD8-91B727E45C86}" name="Length of roads RL70" dataDxfId="73"/>
    <tableColumn id="41" xr3:uid="{7CEE29AF-FC2E-474D-A376-C608215884FD}" name="Length of roads RH30" dataDxfId="72"/>
    <tableColumn id="42" xr3:uid="{5D3AED6B-5BA5-49FC-A82D-60C2CB7ADFBB}" name="Length of roads RH50" dataDxfId="71"/>
    <tableColumn id="43" xr3:uid="{E34F4549-5E5A-4EF8-AFEF-8B97C8E33689}" name="Length of roads RH70" dataDxfId="70"/>
    <tableColumn id="44" xr3:uid="{D4339E6E-0E7E-4881-AA58-50BDFF069794}" name="Length of roads RS30" dataDxfId="69"/>
    <tableColumn id="45" xr3:uid="{BDF569C0-E1C6-40B8-A5E5-E8FCB7EFB9C7}" name="Length of roads RS50" dataDxfId="68"/>
    <tableColumn id="46" xr3:uid="{D896933C-0E75-4D33-94EB-831328FA564E}" name="Length of roads RS70" dataDxfId="67"/>
    <tableColumn id="47" xr3:uid="{165B1777-D576-4EF1-8420-1D5E86E36EC4}" name="LRSi / (LRLIi+LRHi+LRSi) (%)" dataDxfId="66"/>
    <tableColumn id="48" xr3:uid="{E4AC0489-2729-4376-A627-56C24BFB04AF}" name="LRLi / (LRLIi+LRHi+LRSi) (%)" dataDxfId="65"/>
    <tableColumn id="49" xr3:uid="{84C0A58F-E2EB-4D79-93AE-5F5D12695DE1}" name="LRL30 / (LRL30+LRH30) (%)" dataDxfId="64"/>
    <tableColumn id="50" xr3:uid="{557D62C1-62A7-4BA2-AAAC-06029FBF200A}" name="LRL50 / (LRL50+LRH50) (%)" dataDxfId="63"/>
    <tableColumn id="51" xr3:uid="{F773ED3A-5468-468A-A8E8-097C0BB7C4CE}" name="LRL70 / (LRL30+LRH70) (%)" dataDxfId="62"/>
    <tableColumn id="52" xr3:uid="{F06E6574-BCF6-4224-B620-A21BF8F00DD7}" name="KPI (4)" dataDxfId="61"/>
    <tableColumn id="53" xr3:uid="{61A7DDF6-21DF-4D01-8295-4B1E0599F132}" name="CI (95%) - lower bound8" dataDxfId="60"/>
    <tableColumn id="54" xr3:uid="{E4A3FF2C-DBEB-4DE3-A019-6DCA05F8A5ED}" name="CI (95%) - upper bound9" dataDxfId="5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F272A9-7BF8-4ECA-BEDF-88389AEA13D0}" name="Table199" displayName="Table199" ref="B11:BC23" totalsRowShown="0" headerRowDxfId="58" dataDxfId="56" headerRowBorderDxfId="57" tableBorderDxfId="55" totalsRowBorderDxfId="54">
  <autoFilter ref="B11:BC23" xr:uid="{00000000-0009-0000-0100-000013000000}"/>
  <tableColumns count="54">
    <tableColumn id="1" xr3:uid="{D7A275B3-35CB-43F4-B087-0E8482529889}" name="Region" dataDxfId="53"/>
    <tableColumn id="2" xr3:uid="{AC44E945-0930-4451-AF3F-7B651FE7F78C}" name="Type of road*" dataDxfId="52"/>
    <tableColumn id="3" xr3:uid="{62ACC16D-345D-41AF-BED5-65DE90A82378}" name="Road segments" dataDxfId="51"/>
    <tableColumn id="4" xr3:uid="{0C6A8A31-43B5-4A33-9624-EEA137E55E14}" name="Total number of road segments (N)" dataDxfId="50"/>
    <tableColumn id="5" xr3:uid="{12FEB3EA-CE3E-4200-8269-326D6FCA513A}" name="Exposure per road segment" dataDxfId="49"/>
    <tableColumn id="6" xr3:uid="{98BDECEA-341F-4159-BC4D-2077E06024E4}" name="DSi" dataDxfId="48"/>
    <tableColumn id="7" xr3:uid="{DA4EE898-2751-4BD9-86B9-9FC01F3B6125}" name="Exposure on roads with safety rating above the threshold" dataDxfId="47"/>
    <tableColumn id="8" xr3:uid="{9F02D172-D5B8-402A-99ED-4DA44B59B1DE}" name="Ei" dataDxfId="46"/>
    <tableColumn id="9" xr3:uid="{3A71ADAB-6C04-4266-BA82-1643D1C115B0}" name="Si" dataDxfId="45"/>
    <tableColumn id="10" xr3:uid="{17521C91-FC57-4B24-89B2-E7C63E434F8C}" name="KPI (1)" dataDxfId="44"/>
    <tableColumn id="11" xr3:uid="{1404ED2F-4D17-43E3-BF5F-75ACCCA98EC5}" name="CI (95%) - lower bound" dataDxfId="43"/>
    <tableColumn id="12" xr3:uid="{E743DB11-0048-4D50-B57F-8E602CBCBE0E}" name="CI (95%) - upper bound" dataDxfId="42"/>
    <tableColumn id="13" xr3:uid="{EE79AA08-1469-419F-B5DA-A77A676DD571}" name="Length of road segments" dataDxfId="41"/>
    <tableColumn id="14" xr3:uid="{40EC7BDA-2622-4DCA-BEE0-22D7FCFF01E4}" name="DSi2" dataDxfId="40"/>
    <tableColumn id="15" xr3:uid="{74BDF9A3-6492-42C5-BA15-48C323F49B76}" name="Road length with safety rating above the threshold" dataDxfId="39"/>
    <tableColumn id="16" xr3:uid="{8A94B28D-D79D-42F2-8E59-526A88242554}" name="Li" dataDxfId="38"/>
    <tableColumn id="17" xr3:uid="{A8CCED6A-BEFA-4B34-997C-3A3AA0C52FE0}" name="Si3" dataDxfId="37"/>
    <tableColumn id="18" xr3:uid="{8E16C23E-BBA5-47E0-9860-86DDC0D2BAC9}" name="KPI (2)" dataDxfId="36"/>
    <tableColumn id="19" xr3:uid="{6C12E622-A9AA-4862-930F-1AE9D097A07B}" name="CI (95%) - lower bound4" dataDxfId="35"/>
    <tableColumn id="20" xr3:uid="{865B0CDA-F9E2-49EA-BDD6-B7A0BDE623E0}" name="CI (95%) - upper bound5" dataDxfId="34"/>
    <tableColumn id="21" xr3:uid="{26E43DC1-17C0-4E84-A119-90D112356097}" name="Distance driven on roads RL30" dataDxfId="33"/>
    <tableColumn id="22" xr3:uid="{CC09B8BD-DA52-4D52-B083-9C8F2B1266C7}" name="Distance driven on roads RL50" dataDxfId="32"/>
    <tableColumn id="23" xr3:uid="{D1506B08-05CF-46C2-90BF-B6005C62B89C}" name="Distance driven on roads RL70" dataDxfId="31"/>
    <tableColumn id="24" xr3:uid="{29079383-2D73-4D80-9AFD-EDCE95703B27}" name="Distance driven on roads RH30" dataDxfId="30"/>
    <tableColumn id="25" xr3:uid="{2874B2C1-62D7-482C-B5A5-6B93CA38CB8F}" name="Distance driven on roads RH50" dataDxfId="29"/>
    <tableColumn id="26" xr3:uid="{4F187ABE-18C0-40A3-8C13-4DB9CF284454}" name="Distance driven on roads RH70" dataDxfId="28"/>
    <tableColumn id="27" xr3:uid="{DE9730F6-E55C-4203-AA95-3215434C1AF4}" name="Distance driven on roads RS30" dataDxfId="27"/>
    <tableColumn id="28" xr3:uid="{56FDEE4E-0C1A-4366-9FEB-60FCA88E31E7}" name="Distance driven on roads RS50" dataDxfId="26"/>
    <tableColumn id="29" xr3:uid="{A3240194-0DBE-474A-B9F8-D315DB346D98}" name="Distance driven on roads RS70" dataDxfId="25"/>
    <tableColumn id="30" xr3:uid="{CEB57548-6BC0-4EAE-8485-8BDD0543A2FC}" name="ERSi / (ERLIi+ERHi+ERSi) (%)" dataDxfId="24"/>
    <tableColumn id="31" xr3:uid="{786707BA-AC77-44E6-900E-A8722B5460F5}" name="ERLi / (ERLIi+ERHi+ERSi) (%)" dataDxfId="23"/>
    <tableColumn id="32" xr3:uid="{86307246-742D-4D23-B348-97EBD30F8110}" name="ERL30 / (ERL30+ERH30) (%)" dataDxfId="22"/>
    <tableColumn id="33" xr3:uid="{77FD7083-7F52-44C2-BC5E-A2D9222A4AEE}" name="ERL50 / (ERL50+ERH50) (%)" dataDxfId="21"/>
    <tableColumn id="34" xr3:uid="{046B84CE-0C9D-479E-B3EE-3E9D1B6A0E27}" name="ERL70 / (ERL30+ERH70) (%)" dataDxfId="20"/>
    <tableColumn id="35" xr3:uid="{043A80B3-69D0-454C-8BB3-280881D4E05B}" name="KPI (3)" dataDxfId="19"/>
    <tableColumn id="36" xr3:uid="{30FDB924-8CD0-4D4D-B4F1-6E9828E9D13B}" name="CI (95%) - lower bound6" dataDxfId="18"/>
    <tableColumn id="37" xr3:uid="{177D499F-8712-4754-A2D4-E10E1B825836}" name="CI (95%) - upper bound7" dataDxfId="17"/>
    <tableColumn id="38" xr3:uid="{4E54ACB8-2F23-47BD-9B88-5E46BA51E7EC}" name="Length of roads RL30" dataDxfId="16"/>
    <tableColumn id="39" xr3:uid="{274A3DDE-63E1-4BF1-8A1F-CC829A1CB5A3}" name="Length of roads RL50" dataDxfId="15"/>
    <tableColumn id="40" xr3:uid="{46FE0F44-0CB3-49BD-BFFE-8F2C5651C154}" name="Length of roads RL70" dataDxfId="14"/>
    <tableColumn id="41" xr3:uid="{A744D9A3-05BE-4006-978D-CF855984D095}" name="Length of roads RH30" dataDxfId="13"/>
    <tableColumn id="42" xr3:uid="{152535EB-7ABF-45A7-B3B6-4F053C3C06BA}" name="Length of roads RH50" dataDxfId="12"/>
    <tableColumn id="43" xr3:uid="{3E18D55F-B978-4B4D-A485-C66CFD1E8BC2}" name="Length of roads RH70" dataDxfId="11"/>
    <tableColumn id="44" xr3:uid="{1D50CE04-97DD-4EC2-B495-4116A2518256}" name="Length of roads RS30" dataDxfId="10"/>
    <tableColumn id="45" xr3:uid="{8F98DF39-4571-49E7-A0C4-2560813457F2}" name="Length of roads RS50" dataDxfId="9"/>
    <tableColumn id="46" xr3:uid="{A515C96E-C4D1-423B-B713-91B86E2CCEEB}" name="Length of roads RS70" dataDxfId="8"/>
    <tableColumn id="47" xr3:uid="{9809EB73-2E6A-4F29-8D68-C42730C853BE}" name="LRSi / (LRLIi+LRHi+LRSi) (%)" dataDxfId="7"/>
    <tableColumn id="48" xr3:uid="{912A5AD4-A2F7-4258-A3AB-B632803FC1F7}" name="LRLi / (LRLIi+LRHi+LRSi) (%)" dataDxfId="6"/>
    <tableColumn id="49" xr3:uid="{C3BC1339-6CA6-450C-80BA-608D4A5E12B8}" name="LRL30 / (LRL30+LRH30) (%)" dataDxfId="5"/>
    <tableColumn id="50" xr3:uid="{643D720D-54F5-4D0B-BA58-4E60EA8566E3}" name="LRL50 / (LRL50+LRH50) (%)" dataDxfId="4"/>
    <tableColumn id="51" xr3:uid="{60CA3697-7376-4245-811A-CDD7E9BF6867}" name="LRL70 / (LRL30+LRH70) (%)" dataDxfId="3"/>
    <tableColumn id="52" xr3:uid="{A106616D-BA2B-48D1-AAF4-0B8036459861}" name="KPI (4)" dataDxfId="2"/>
    <tableColumn id="53" xr3:uid="{2746D3CD-5B96-4333-8AA5-10EF2A7B5A31}" name="CI (95%) - lower bound8" dataDxfId="1"/>
    <tableColumn id="54" xr3:uid="{512B5B68-F98C-41AD-BAC2-1C3DB7C38E33}" name="CI (95%) - upper bound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1525-BBF5-4F34-B1E7-0647B546E071}">
  <sheetPr>
    <tabColor theme="9"/>
  </sheetPr>
  <dimension ref="A1"/>
  <sheetViews>
    <sheetView tabSelected="1" workbookViewId="0">
      <selection activeCell="B2" sqref="B2"/>
    </sheetView>
  </sheetViews>
  <sheetFormatPr defaultRowHeight="15.6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1BF4-B04F-4923-B61C-2612AACAB8CA}">
  <sheetPr>
    <tabColor theme="9"/>
  </sheetPr>
  <dimension ref="A1"/>
  <sheetViews>
    <sheetView workbookViewId="0">
      <selection activeCell="K24" sqref="K24"/>
    </sheetView>
  </sheetViews>
  <sheetFormatPr defaultRowHeight="15.6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3B72-4C35-4F1D-9DB2-DEF51AB3489D}">
  <dimension ref="A1:BC45"/>
  <sheetViews>
    <sheetView zoomScaleNormal="100" workbookViewId="0">
      <pane xSplit="4" ySplit="7" topLeftCell="AH8" activePane="bottomRight" state="frozen"/>
      <selection pane="topRight" activeCell="E1" sqref="E1"/>
      <selection pane="bottomLeft" activeCell="A8" sqref="A8"/>
      <selection pane="bottomRight" activeCell="C26" sqref="C26"/>
    </sheetView>
  </sheetViews>
  <sheetFormatPr defaultRowHeight="15.6" x14ac:dyDescent="0.3"/>
  <cols>
    <col min="1" max="1" width="5.6640625" customWidth="1"/>
    <col min="2" max="2" width="23.109375" bestFit="1" customWidth="1"/>
    <col min="3" max="3" width="18" customWidth="1"/>
    <col min="4" max="4" width="71" customWidth="1"/>
    <col min="5" max="5" width="35.88671875" customWidth="1"/>
    <col min="6" max="6" width="29.109375" customWidth="1"/>
    <col min="7" max="7" width="7" customWidth="1"/>
    <col min="8" max="8" width="56.6640625" customWidth="1"/>
    <col min="9" max="9" width="5.5546875" customWidth="1"/>
    <col min="10" max="10" width="5.6640625" customWidth="1"/>
    <col min="11" max="11" width="9.6640625" customWidth="1"/>
    <col min="12" max="12" width="24.44140625" customWidth="1"/>
    <col min="13" max="13" width="24.88671875" customWidth="1"/>
    <col min="14" max="14" width="26.6640625" customWidth="1"/>
    <col min="15" max="15" width="7.5546875" customWidth="1"/>
    <col min="16" max="16" width="50.5546875" bestFit="1" customWidth="1"/>
    <col min="17" max="17" width="5.5546875" customWidth="1"/>
    <col min="18" max="18" width="6.109375" customWidth="1"/>
    <col min="19" max="19" width="9.6640625" customWidth="1"/>
    <col min="20" max="20" width="25.5546875" customWidth="1"/>
    <col min="21" max="21" width="25.88671875" customWidth="1"/>
    <col min="22" max="24" width="32" customWidth="1"/>
    <col min="25" max="27" width="32.33203125" customWidth="1"/>
    <col min="28" max="30" width="32" customWidth="1"/>
    <col min="31" max="32" width="30.5546875" customWidth="1"/>
    <col min="33" max="35" width="28.6640625" customWidth="1"/>
    <col min="36" max="36" width="9.44140625" customWidth="1"/>
    <col min="37" max="37" width="25.5546875" customWidth="1"/>
    <col min="38" max="38" width="25.88671875" customWidth="1"/>
    <col min="39" max="41" width="23.44140625" customWidth="1"/>
    <col min="42" max="44" width="23.6640625" customWidth="1"/>
    <col min="45" max="47" width="23.44140625" customWidth="1"/>
    <col min="48" max="49" width="30.5546875" customWidth="1"/>
    <col min="50" max="52" width="28.6640625" customWidth="1"/>
    <col min="53" max="53" width="9.44140625" customWidth="1"/>
    <col min="54" max="54" width="25.5546875" customWidth="1"/>
    <col min="55" max="55" width="25.88671875" customWidth="1"/>
  </cols>
  <sheetData>
    <row r="1" spans="2:55" ht="20.399999999999999" x14ac:dyDescent="0.35">
      <c r="B1" s="4" t="s">
        <v>10</v>
      </c>
    </row>
    <row r="2" spans="2:55" ht="18" x14ac:dyDescent="0.3">
      <c r="B2" s="17" t="s">
        <v>1</v>
      </c>
    </row>
    <row r="3" spans="2:55" ht="20.399999999999999" x14ac:dyDescent="0.35">
      <c r="B3" s="14"/>
      <c r="C3" s="15"/>
      <c r="D3" s="15"/>
      <c r="E3" s="15"/>
      <c r="F3" s="16" t="s">
        <v>11</v>
      </c>
      <c r="G3" s="16"/>
      <c r="H3" s="16"/>
      <c r="I3" s="16"/>
      <c r="J3" s="16"/>
      <c r="K3" s="16"/>
      <c r="L3" s="16"/>
      <c r="M3" s="16"/>
      <c r="N3" s="16" t="s">
        <v>12</v>
      </c>
      <c r="O3" s="16"/>
      <c r="P3" s="16"/>
      <c r="Q3" s="16"/>
      <c r="R3" s="16"/>
      <c r="S3" s="16"/>
      <c r="T3" s="16"/>
      <c r="U3" s="16"/>
      <c r="V3" s="16" t="s">
        <v>13</v>
      </c>
      <c r="W3" s="16"/>
      <c r="X3" s="16"/>
      <c r="Y3" s="16"/>
      <c r="Z3" s="16"/>
      <c r="AA3" s="16"/>
      <c r="AB3" s="16"/>
      <c r="AC3" s="71"/>
      <c r="AD3" s="16"/>
      <c r="AE3" s="16"/>
      <c r="AF3" s="16"/>
      <c r="AG3" s="16"/>
      <c r="AH3" s="16"/>
      <c r="AI3" s="16"/>
      <c r="AJ3" s="16"/>
      <c r="AK3" s="16"/>
      <c r="AL3" s="16"/>
      <c r="AM3" s="16" t="s">
        <v>14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 x14ac:dyDescent="0.3">
      <c r="B4" s="36" t="s">
        <v>15</v>
      </c>
      <c r="C4" s="27" t="s">
        <v>16</v>
      </c>
      <c r="D4" s="26" t="s">
        <v>17</v>
      </c>
      <c r="E4" s="27" t="s">
        <v>18</v>
      </c>
      <c r="F4" s="27" t="s">
        <v>19</v>
      </c>
      <c r="G4" s="27" t="s">
        <v>20</v>
      </c>
      <c r="H4" s="27" t="s">
        <v>21</v>
      </c>
      <c r="I4" s="27" t="s">
        <v>22</v>
      </c>
      <c r="J4" s="27" t="s">
        <v>23</v>
      </c>
      <c r="K4" s="27" t="s">
        <v>11</v>
      </c>
      <c r="L4" s="24" t="s">
        <v>2</v>
      </c>
      <c r="M4" s="24" t="s">
        <v>3</v>
      </c>
      <c r="N4" s="27" t="s">
        <v>24</v>
      </c>
      <c r="O4" s="27" t="s">
        <v>109</v>
      </c>
      <c r="P4" s="27" t="s">
        <v>25</v>
      </c>
      <c r="Q4" s="27" t="s">
        <v>26</v>
      </c>
      <c r="R4" s="27" t="s">
        <v>110</v>
      </c>
      <c r="S4" s="27" t="s">
        <v>12</v>
      </c>
      <c r="T4" s="24" t="s">
        <v>101</v>
      </c>
      <c r="U4" s="24" t="s">
        <v>104</v>
      </c>
      <c r="V4" s="27" t="s">
        <v>27</v>
      </c>
      <c r="W4" s="27" t="s">
        <v>144</v>
      </c>
      <c r="X4" s="27" t="s">
        <v>28</v>
      </c>
      <c r="Y4" s="27" t="s">
        <v>29</v>
      </c>
      <c r="Z4" s="27" t="s">
        <v>145</v>
      </c>
      <c r="AA4" s="72" t="s">
        <v>30</v>
      </c>
      <c r="AB4" s="27" t="s">
        <v>31</v>
      </c>
      <c r="AC4" s="27" t="s">
        <v>146</v>
      </c>
      <c r="AD4" s="72" t="s">
        <v>32</v>
      </c>
      <c r="AE4" s="27" t="s">
        <v>33</v>
      </c>
      <c r="AF4" s="27" t="s">
        <v>34</v>
      </c>
      <c r="AG4" s="27" t="s">
        <v>35</v>
      </c>
      <c r="AH4" s="27" t="s">
        <v>147</v>
      </c>
      <c r="AI4" s="27" t="s">
        <v>168</v>
      </c>
      <c r="AJ4" s="27" t="s">
        <v>13</v>
      </c>
      <c r="AK4" s="24" t="s">
        <v>105</v>
      </c>
      <c r="AL4" s="24" t="s">
        <v>106</v>
      </c>
      <c r="AM4" s="27" t="s">
        <v>37</v>
      </c>
      <c r="AN4" s="27" t="s">
        <v>148</v>
      </c>
      <c r="AO4" s="27" t="s">
        <v>38</v>
      </c>
      <c r="AP4" s="27" t="s">
        <v>39</v>
      </c>
      <c r="AQ4" s="27" t="s">
        <v>149</v>
      </c>
      <c r="AR4" s="27" t="s">
        <v>40</v>
      </c>
      <c r="AS4" s="27" t="s">
        <v>41</v>
      </c>
      <c r="AT4" s="27" t="s">
        <v>150</v>
      </c>
      <c r="AU4" s="27" t="s">
        <v>42</v>
      </c>
      <c r="AV4" s="27" t="s">
        <v>43</v>
      </c>
      <c r="AW4" s="27" t="s">
        <v>44</v>
      </c>
      <c r="AX4" s="27" t="s">
        <v>45</v>
      </c>
      <c r="AY4" s="27" t="s">
        <v>151</v>
      </c>
      <c r="AZ4" s="27" t="s">
        <v>46</v>
      </c>
      <c r="BA4" s="27" t="s">
        <v>14</v>
      </c>
      <c r="BB4" s="24" t="s">
        <v>107</v>
      </c>
      <c r="BC4" s="25" t="s">
        <v>108</v>
      </c>
    </row>
    <row r="5" spans="2:55" x14ac:dyDescent="0.3">
      <c r="B5" s="28" t="s">
        <v>47</v>
      </c>
      <c r="C5" s="13" t="s">
        <v>4</v>
      </c>
      <c r="D5" s="12" t="s">
        <v>48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>
        <v>0</v>
      </c>
      <c r="AB5" s="12"/>
      <c r="AC5" s="12"/>
      <c r="AD5" s="12">
        <v>17469</v>
      </c>
      <c r="AE5" s="12" t="e">
        <v>#DIV/0!</v>
      </c>
      <c r="AF5" s="12" t="e">
        <v>#DIV/0!</v>
      </c>
      <c r="AG5" s="12" t="e">
        <v>#DIV/0!</v>
      </c>
      <c r="AH5" s="12" t="e">
        <v>#DIV/0!</v>
      </c>
      <c r="AI5" s="12" t="e">
        <v>#DIV/0!</v>
      </c>
      <c r="AJ5" s="58">
        <f>(W5+X5+AC5+AD5)/(W5+X5+Z5+AA5+AC5+AD5)</f>
        <v>1</v>
      </c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 t="e">
        <v>#DIV/0!</v>
      </c>
      <c r="AW5" s="12" t="e">
        <v>#DIV/0!</v>
      </c>
      <c r="AX5" s="12" t="e">
        <v>#DIV/0!</v>
      </c>
      <c r="AY5" s="12" t="e">
        <v>#DIV/0!</v>
      </c>
      <c r="AZ5" s="12" t="e">
        <v>#DIV/0!</v>
      </c>
      <c r="BA5" s="12"/>
      <c r="BB5" s="12"/>
      <c r="BC5" s="29"/>
    </row>
    <row r="6" spans="2:55" x14ac:dyDescent="0.3">
      <c r="B6" s="28" t="s">
        <v>47</v>
      </c>
      <c r="C6" s="13" t="s">
        <v>5</v>
      </c>
      <c r="D6" s="12" t="s">
        <v>48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>
        <v>14986</v>
      </c>
      <c r="AB6" s="12"/>
      <c r="AC6" s="12"/>
      <c r="AD6" s="12">
        <v>8702</v>
      </c>
      <c r="AE6" s="12" t="e">
        <v>#DIV/0!</v>
      </c>
      <c r="AF6" s="12" t="e">
        <v>#DIV/0!</v>
      </c>
      <c r="AG6" s="12" t="e">
        <v>#DIV/0!</v>
      </c>
      <c r="AH6" s="12" t="e">
        <v>#DIV/0!</v>
      </c>
      <c r="AI6" s="12" t="e">
        <v>#DIV/0!</v>
      </c>
      <c r="AJ6" s="58">
        <f>(W6+X6+AC6+AD6)/(W6+X6+Z6+AA6+AC6+AD6)</f>
        <v>0.36735900033772373</v>
      </c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 t="e">
        <v>#DIV/0!</v>
      </c>
      <c r="AW6" s="12" t="e">
        <v>#DIV/0!</v>
      </c>
      <c r="AX6" s="12" t="e">
        <v>#DIV/0!</v>
      </c>
      <c r="AY6" s="12" t="e">
        <v>#DIV/0!</v>
      </c>
      <c r="AZ6" s="12" t="e">
        <v>#DIV/0!</v>
      </c>
      <c r="BA6" s="12"/>
      <c r="BB6" s="12"/>
      <c r="BC6" s="29"/>
    </row>
    <row r="7" spans="2:55" x14ac:dyDescent="0.3">
      <c r="B7" s="30" t="s">
        <v>47</v>
      </c>
      <c r="C7" s="31" t="s">
        <v>9</v>
      </c>
      <c r="D7" s="32" t="s">
        <v>48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 t="e">
        <v>#DIV/0!</v>
      </c>
      <c r="AF7" s="32" t="e">
        <v>#DIV/0!</v>
      </c>
      <c r="AG7" s="32" t="e">
        <v>#DIV/0!</v>
      </c>
      <c r="AH7" s="32" t="e">
        <v>#DIV/0!</v>
      </c>
      <c r="AI7" s="32" t="e">
        <v>#DIV/0!</v>
      </c>
      <c r="AJ7" s="58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 t="e">
        <v>#DIV/0!</v>
      </c>
      <c r="AW7" s="32" t="e">
        <v>#DIV/0!</v>
      </c>
      <c r="AX7" s="32" t="e">
        <v>#DIV/0!</v>
      </c>
      <c r="AY7" s="32" t="e">
        <v>#DIV/0!</v>
      </c>
      <c r="AZ7" s="32" t="e">
        <v>#DIV/0!</v>
      </c>
      <c r="BA7" s="32"/>
      <c r="BB7" s="32"/>
      <c r="BC7" s="33"/>
    </row>
    <row r="8" spans="2:55" x14ac:dyDescent="0.3">
      <c r="B8" s="68"/>
      <c r="C8" s="6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2:55" ht="18" x14ac:dyDescent="0.3">
      <c r="B9" s="17" t="s">
        <v>49</v>
      </c>
      <c r="C9" s="6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2:55" ht="20.399999999999999" x14ac:dyDescent="0.35">
      <c r="B10" s="14"/>
      <c r="C10" s="15"/>
      <c r="D10" s="15"/>
      <c r="E10" s="15"/>
      <c r="F10" s="16" t="s">
        <v>11</v>
      </c>
      <c r="G10" s="16"/>
      <c r="H10" s="16"/>
      <c r="I10" s="16"/>
      <c r="J10" s="16"/>
      <c r="K10" s="16"/>
      <c r="L10" s="16"/>
      <c r="M10" s="16"/>
      <c r="N10" s="16" t="s">
        <v>12</v>
      </c>
      <c r="O10" s="16"/>
      <c r="P10" s="16"/>
      <c r="Q10" s="16"/>
      <c r="R10" s="16"/>
      <c r="S10" s="16"/>
      <c r="T10" s="16"/>
      <c r="U10" s="16"/>
      <c r="V10" s="16" t="s">
        <v>13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 t="s">
        <v>14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2:55" x14ac:dyDescent="0.3">
      <c r="B11" s="36" t="s">
        <v>15</v>
      </c>
      <c r="C11" s="27" t="s">
        <v>16</v>
      </c>
      <c r="D11" s="26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11</v>
      </c>
      <c r="L11" s="24" t="s">
        <v>2</v>
      </c>
      <c r="M11" s="24" t="s">
        <v>3</v>
      </c>
      <c r="N11" s="27" t="s">
        <v>24</v>
      </c>
      <c r="O11" s="27" t="s">
        <v>109</v>
      </c>
      <c r="P11" s="27" t="s">
        <v>25</v>
      </c>
      <c r="Q11" s="27" t="s">
        <v>26</v>
      </c>
      <c r="R11" s="27" t="s">
        <v>110</v>
      </c>
      <c r="S11" s="27" t="s">
        <v>12</v>
      </c>
      <c r="T11" s="24" t="s">
        <v>101</v>
      </c>
      <c r="U11" s="24" t="s">
        <v>104</v>
      </c>
      <c r="V11" s="27" t="s">
        <v>27</v>
      </c>
      <c r="W11" s="27" t="s">
        <v>144</v>
      </c>
      <c r="X11" s="27" t="s">
        <v>28</v>
      </c>
      <c r="Y11" s="27" t="s">
        <v>29</v>
      </c>
      <c r="Z11" s="27" t="s">
        <v>145</v>
      </c>
      <c r="AA11" s="27" t="s">
        <v>30</v>
      </c>
      <c r="AB11" s="27" t="s">
        <v>31</v>
      </c>
      <c r="AC11" s="27" t="s">
        <v>146</v>
      </c>
      <c r="AD11" s="27" t="s">
        <v>32</v>
      </c>
      <c r="AE11" s="27" t="s">
        <v>33</v>
      </c>
      <c r="AF11" s="27" t="s">
        <v>34</v>
      </c>
      <c r="AG11" s="27" t="s">
        <v>35</v>
      </c>
      <c r="AH11" s="27" t="s">
        <v>147</v>
      </c>
      <c r="AI11" s="27" t="s">
        <v>36</v>
      </c>
      <c r="AJ11" s="27" t="s">
        <v>13</v>
      </c>
      <c r="AK11" s="24" t="s">
        <v>105</v>
      </c>
      <c r="AL11" s="24" t="s">
        <v>106</v>
      </c>
      <c r="AM11" s="27" t="s">
        <v>37</v>
      </c>
      <c r="AN11" s="27" t="s">
        <v>148</v>
      </c>
      <c r="AO11" s="27" t="s">
        <v>38</v>
      </c>
      <c r="AP11" s="27" t="s">
        <v>39</v>
      </c>
      <c r="AQ11" s="27" t="s">
        <v>149</v>
      </c>
      <c r="AR11" s="27" t="s">
        <v>40</v>
      </c>
      <c r="AS11" s="27" t="s">
        <v>41</v>
      </c>
      <c r="AT11" s="27" t="s">
        <v>150</v>
      </c>
      <c r="AU11" s="27" t="s">
        <v>42</v>
      </c>
      <c r="AV11" s="27" t="s">
        <v>43</v>
      </c>
      <c r="AW11" s="27" t="s">
        <v>44</v>
      </c>
      <c r="AX11" s="27" t="s">
        <v>45</v>
      </c>
      <c r="AY11" s="27" t="s">
        <v>151</v>
      </c>
      <c r="AZ11" s="27" t="s">
        <v>46</v>
      </c>
      <c r="BA11" s="27" t="s">
        <v>14</v>
      </c>
      <c r="BB11" s="24" t="s">
        <v>107</v>
      </c>
      <c r="BC11" s="25" t="s">
        <v>108</v>
      </c>
    </row>
    <row r="12" spans="2:55" x14ac:dyDescent="0.3">
      <c r="B12" s="34" t="s">
        <v>50</v>
      </c>
      <c r="C12" s="10" t="s">
        <v>111</v>
      </c>
      <c r="D12" s="9" t="s">
        <v>48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e">
        <v>#DIV/0!</v>
      </c>
      <c r="AF12" s="11" t="e">
        <v>#DIV/0!</v>
      </c>
      <c r="AG12" s="11" t="e">
        <v>#DIV/0!</v>
      </c>
      <c r="AH12" s="11" t="e">
        <v>#DIV/0!</v>
      </c>
      <c r="AI12" s="11" t="e">
        <v>#DIV/0!</v>
      </c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 t="e">
        <v>#DIV/0!</v>
      </c>
      <c r="AW12" s="11" t="e">
        <v>#DIV/0!</v>
      </c>
      <c r="AX12" s="11" t="e">
        <v>#DIV/0!</v>
      </c>
      <c r="AY12" s="11" t="e">
        <v>#DIV/0!</v>
      </c>
      <c r="AZ12" s="11" t="e">
        <v>#DIV/0!</v>
      </c>
      <c r="BA12" s="11"/>
      <c r="BB12" s="11"/>
      <c r="BC12" s="35"/>
    </row>
    <row r="13" spans="2:55" x14ac:dyDescent="0.3">
      <c r="B13" s="34" t="s">
        <v>50</v>
      </c>
      <c r="C13" s="10" t="s">
        <v>112</v>
      </c>
      <c r="D13" s="9" t="s">
        <v>48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 t="e">
        <v>#DIV/0!</v>
      </c>
      <c r="AF13" s="11" t="e">
        <v>#DIV/0!</v>
      </c>
      <c r="AG13" s="11" t="e">
        <v>#DIV/0!</v>
      </c>
      <c r="AH13" s="11" t="e">
        <v>#DIV/0!</v>
      </c>
      <c r="AI13" s="11" t="e">
        <v>#DIV/0!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 t="e">
        <v>#DIV/0!</v>
      </c>
      <c r="AW13" s="11" t="e">
        <v>#DIV/0!</v>
      </c>
      <c r="AX13" s="11" t="e">
        <v>#DIV/0!</v>
      </c>
      <c r="AY13" s="11" t="e">
        <v>#DIV/0!</v>
      </c>
      <c r="AZ13" s="11" t="e">
        <v>#DIV/0!</v>
      </c>
      <c r="BA13" s="11"/>
      <c r="BB13" s="11"/>
      <c r="BC13" s="35"/>
    </row>
    <row r="14" spans="2:55" x14ac:dyDescent="0.3">
      <c r="B14" s="34" t="s">
        <v>50</v>
      </c>
      <c r="C14" s="10" t="s">
        <v>113</v>
      </c>
      <c r="D14" s="9" t="s">
        <v>48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 t="e">
        <v>#DIV/0!</v>
      </c>
      <c r="AF14" s="11" t="e">
        <v>#DIV/0!</v>
      </c>
      <c r="AG14" s="11" t="e">
        <v>#DIV/0!</v>
      </c>
      <c r="AH14" s="11" t="e">
        <v>#DIV/0!</v>
      </c>
      <c r="AI14" s="11" t="e">
        <v>#DIV/0!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 t="e">
        <v>#DIV/0!</v>
      </c>
      <c r="AW14" s="11" t="e">
        <v>#DIV/0!</v>
      </c>
      <c r="AX14" s="11" t="e">
        <v>#DIV/0!</v>
      </c>
      <c r="AY14" s="11" t="e">
        <v>#DIV/0!</v>
      </c>
      <c r="AZ14" s="11" t="e">
        <v>#DIV/0!</v>
      </c>
      <c r="BA14" s="11"/>
      <c r="BB14" s="11"/>
      <c r="BC14" s="35"/>
    </row>
    <row r="15" spans="2:55" x14ac:dyDescent="0.3">
      <c r="B15" s="34" t="s">
        <v>51</v>
      </c>
      <c r="C15" s="10" t="s">
        <v>111</v>
      </c>
      <c r="D15" s="9" t="s">
        <v>48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 t="e">
        <v>#DIV/0!</v>
      </c>
      <c r="AF15" s="11" t="e">
        <v>#DIV/0!</v>
      </c>
      <c r="AG15" s="11" t="e">
        <v>#DIV/0!</v>
      </c>
      <c r="AH15" s="11" t="e">
        <v>#DIV/0!</v>
      </c>
      <c r="AI15" s="11" t="e">
        <v>#DIV/0!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 t="e">
        <v>#DIV/0!</v>
      </c>
      <c r="AW15" s="11" t="e">
        <v>#DIV/0!</v>
      </c>
      <c r="AX15" s="11" t="e">
        <v>#DIV/0!</v>
      </c>
      <c r="AY15" s="11" t="e">
        <v>#DIV/0!</v>
      </c>
      <c r="AZ15" s="11" t="e">
        <v>#DIV/0!</v>
      </c>
      <c r="BA15" s="11"/>
      <c r="BB15" s="11"/>
      <c r="BC15" s="35"/>
    </row>
    <row r="16" spans="2:55" x14ac:dyDescent="0.3">
      <c r="B16" s="34" t="s">
        <v>51</v>
      </c>
      <c r="C16" s="10" t="s">
        <v>112</v>
      </c>
      <c r="D16" s="9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 t="e">
        <v>#DIV/0!</v>
      </c>
      <c r="AF16" s="11" t="e">
        <v>#DIV/0!</v>
      </c>
      <c r="AG16" s="11" t="e">
        <v>#DIV/0!</v>
      </c>
      <c r="AH16" s="11" t="e">
        <v>#DIV/0!</v>
      </c>
      <c r="AI16" s="11" t="e">
        <v>#DIV/0!</v>
      </c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 t="e">
        <v>#DIV/0!</v>
      </c>
      <c r="AW16" s="11" t="e">
        <v>#DIV/0!</v>
      </c>
      <c r="AX16" s="11" t="e">
        <v>#DIV/0!</v>
      </c>
      <c r="AY16" s="11" t="e">
        <v>#DIV/0!</v>
      </c>
      <c r="AZ16" s="11" t="e">
        <v>#DIV/0!</v>
      </c>
      <c r="BA16" s="11"/>
      <c r="BB16" s="11"/>
      <c r="BC16" s="35"/>
    </row>
    <row r="17" spans="2:55" x14ac:dyDescent="0.3">
      <c r="B17" s="34" t="s">
        <v>51</v>
      </c>
      <c r="C17" s="10" t="s">
        <v>113</v>
      </c>
      <c r="D17" s="9" t="s">
        <v>48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 t="e">
        <v>#DIV/0!</v>
      </c>
      <c r="AF17" s="11" t="e">
        <v>#DIV/0!</v>
      </c>
      <c r="AG17" s="11" t="e">
        <v>#DIV/0!</v>
      </c>
      <c r="AH17" s="11" t="e">
        <v>#DIV/0!</v>
      </c>
      <c r="AI17" s="11" t="e">
        <v>#DIV/0!</v>
      </c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 t="e">
        <v>#DIV/0!</v>
      </c>
      <c r="AW17" s="11" t="e">
        <v>#DIV/0!</v>
      </c>
      <c r="AX17" s="11" t="e">
        <v>#DIV/0!</v>
      </c>
      <c r="AY17" s="11" t="e">
        <v>#DIV/0!</v>
      </c>
      <c r="AZ17" s="11" t="e">
        <v>#DIV/0!</v>
      </c>
      <c r="BA17" s="11"/>
      <c r="BB17" s="11"/>
      <c r="BC17" s="35"/>
    </row>
    <row r="18" spans="2:55" x14ac:dyDescent="0.3">
      <c r="B18" s="34" t="s">
        <v>52</v>
      </c>
      <c r="C18" s="10" t="s">
        <v>111</v>
      </c>
      <c r="D18" s="9" t="s">
        <v>48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 t="e">
        <v>#DIV/0!</v>
      </c>
      <c r="AF18" s="11" t="e">
        <v>#DIV/0!</v>
      </c>
      <c r="AG18" s="11" t="e">
        <v>#DIV/0!</v>
      </c>
      <c r="AH18" s="11" t="e">
        <v>#DIV/0!</v>
      </c>
      <c r="AI18" s="11" t="e">
        <v>#DIV/0!</v>
      </c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 t="e">
        <v>#DIV/0!</v>
      </c>
      <c r="AW18" s="11" t="e">
        <v>#DIV/0!</v>
      </c>
      <c r="AX18" s="11" t="e">
        <v>#DIV/0!</v>
      </c>
      <c r="AY18" s="11" t="e">
        <v>#DIV/0!</v>
      </c>
      <c r="AZ18" s="11" t="e">
        <v>#DIV/0!</v>
      </c>
      <c r="BA18" s="11"/>
      <c r="BB18" s="11"/>
      <c r="BC18" s="35"/>
    </row>
    <row r="19" spans="2:55" x14ac:dyDescent="0.3">
      <c r="B19" s="34" t="s">
        <v>52</v>
      </c>
      <c r="C19" s="10" t="s">
        <v>112</v>
      </c>
      <c r="D19" s="9" t="s">
        <v>48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 t="e">
        <v>#DIV/0!</v>
      </c>
      <c r="AF19" s="11" t="e">
        <v>#DIV/0!</v>
      </c>
      <c r="AG19" s="11" t="e">
        <v>#DIV/0!</v>
      </c>
      <c r="AH19" s="11" t="e">
        <v>#DIV/0!</v>
      </c>
      <c r="AI19" s="11" t="e">
        <v>#DIV/0!</v>
      </c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 t="e">
        <v>#DIV/0!</v>
      </c>
      <c r="AW19" s="11" t="e">
        <v>#DIV/0!</v>
      </c>
      <c r="AX19" s="11" t="e">
        <v>#DIV/0!</v>
      </c>
      <c r="AY19" s="11" t="e">
        <v>#DIV/0!</v>
      </c>
      <c r="AZ19" s="11" t="e">
        <v>#DIV/0!</v>
      </c>
      <c r="BA19" s="11"/>
      <c r="BB19" s="11"/>
      <c r="BC19" s="35"/>
    </row>
    <row r="20" spans="2:55" x14ac:dyDescent="0.3">
      <c r="B20" s="34" t="s">
        <v>52</v>
      </c>
      <c r="C20" s="10" t="s">
        <v>113</v>
      </c>
      <c r="D20" s="9" t="s">
        <v>48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e">
        <v>#DIV/0!</v>
      </c>
      <c r="AF20" s="11" t="e">
        <v>#DIV/0!</v>
      </c>
      <c r="AG20" s="11" t="e">
        <v>#DIV/0!</v>
      </c>
      <c r="AH20" s="11" t="e">
        <v>#DIV/0!</v>
      </c>
      <c r="AI20" s="11" t="e">
        <v>#DIV/0!</v>
      </c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 t="e">
        <v>#DIV/0!</v>
      </c>
      <c r="AW20" s="11" t="e">
        <v>#DIV/0!</v>
      </c>
      <c r="AX20" s="11" t="e">
        <v>#DIV/0!</v>
      </c>
      <c r="AY20" s="11" t="e">
        <v>#DIV/0!</v>
      </c>
      <c r="AZ20" s="11" t="e">
        <v>#DIV/0!</v>
      </c>
      <c r="BA20" s="11"/>
      <c r="BB20" s="11"/>
      <c r="BC20" s="35"/>
    </row>
    <row r="21" spans="2:55" x14ac:dyDescent="0.3">
      <c r="B21" s="28" t="s">
        <v>47</v>
      </c>
      <c r="C21" s="13" t="s">
        <v>4</v>
      </c>
      <c r="D21" s="12" t="s">
        <v>48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 t="e">
        <v>#DIV/0!</v>
      </c>
      <c r="AF21" s="12" t="e">
        <v>#DIV/0!</v>
      </c>
      <c r="AG21" s="12" t="e">
        <v>#DIV/0!</v>
      </c>
      <c r="AH21" s="12" t="e">
        <v>#DIV/0!</v>
      </c>
      <c r="AI21" s="12" t="e">
        <v>#DIV/0!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e">
        <v>#DIV/0!</v>
      </c>
      <c r="AW21" s="12" t="e">
        <v>#DIV/0!</v>
      </c>
      <c r="AX21" s="12" t="e">
        <v>#DIV/0!</v>
      </c>
      <c r="AY21" s="12" t="e">
        <v>#DIV/0!</v>
      </c>
      <c r="AZ21" s="12" t="e">
        <v>#DIV/0!</v>
      </c>
      <c r="BA21" s="12"/>
      <c r="BB21" s="12"/>
      <c r="BC21" s="29"/>
    </row>
    <row r="22" spans="2:55" x14ac:dyDescent="0.3">
      <c r="B22" s="28" t="s">
        <v>47</v>
      </c>
      <c r="C22" s="13" t="s">
        <v>5</v>
      </c>
      <c r="D22" s="12" t="s">
        <v>48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 t="e">
        <v>#DIV/0!</v>
      </c>
      <c r="AF22" s="12" t="e">
        <v>#DIV/0!</v>
      </c>
      <c r="AG22" s="12" t="e">
        <v>#DIV/0!</v>
      </c>
      <c r="AH22" s="12" t="e">
        <v>#DIV/0!</v>
      </c>
      <c r="AI22" s="12" t="e">
        <v>#DIV/0!</v>
      </c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e">
        <v>#DIV/0!</v>
      </c>
      <c r="AW22" s="12" t="e">
        <v>#DIV/0!</v>
      </c>
      <c r="AX22" s="12" t="e">
        <v>#DIV/0!</v>
      </c>
      <c r="AY22" s="12" t="e">
        <v>#DIV/0!</v>
      </c>
      <c r="AZ22" s="12" t="e">
        <v>#DIV/0!</v>
      </c>
      <c r="BA22" s="12"/>
      <c r="BB22" s="12"/>
      <c r="BC22" s="29"/>
    </row>
    <row r="23" spans="2:55" x14ac:dyDescent="0.3">
      <c r="B23" s="30" t="s">
        <v>47</v>
      </c>
      <c r="C23" s="31" t="s">
        <v>9</v>
      </c>
      <c r="D23" s="32" t="s">
        <v>48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 t="e">
        <v>#DIV/0!</v>
      </c>
      <c r="AF23" s="32" t="e">
        <v>#DIV/0!</v>
      </c>
      <c r="AG23" s="32" t="e">
        <v>#DIV/0!</v>
      </c>
      <c r="AH23" s="32" t="e">
        <v>#DIV/0!</v>
      </c>
      <c r="AI23" s="32" t="e">
        <v>#DIV/0!</v>
      </c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 t="e">
        <v>#DIV/0!</v>
      </c>
      <c r="AW23" s="32" t="e">
        <v>#DIV/0!</v>
      </c>
      <c r="AX23" s="32" t="e">
        <v>#DIV/0!</v>
      </c>
      <c r="AY23" s="32" t="e">
        <v>#DIV/0!</v>
      </c>
      <c r="AZ23" s="32" t="e">
        <v>#DIV/0!</v>
      </c>
      <c r="BA23" s="32"/>
      <c r="BB23" s="32"/>
      <c r="BC23" s="33"/>
    </row>
    <row r="24" spans="2:55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2:5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2:55" x14ac:dyDescent="0.3">
      <c r="B26" s="5" t="s">
        <v>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2:55" x14ac:dyDescent="0.3">
      <c r="B27" s="3"/>
      <c r="C27" s="7" t="s">
        <v>7</v>
      </c>
      <c r="D27" s="8" t="s">
        <v>102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2:55" x14ac:dyDescent="0.3">
      <c r="B28" s="2"/>
      <c r="C28" s="7" t="s">
        <v>8</v>
      </c>
      <c r="D28" s="8" t="s">
        <v>103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2:55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2:55" x14ac:dyDescent="0.3">
      <c r="B30" s="7" t="s">
        <v>20</v>
      </c>
      <c r="C30" s="8" t="s">
        <v>53</v>
      </c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2:55" x14ac:dyDescent="0.3">
      <c r="B31" s="7" t="s">
        <v>22</v>
      </c>
      <c r="C31" s="8" t="s">
        <v>54</v>
      </c>
      <c r="D31" s="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2:55" x14ac:dyDescent="0.3">
      <c r="B32" s="7" t="s">
        <v>26</v>
      </c>
      <c r="C32" s="8" t="s">
        <v>55</v>
      </c>
      <c r="D32" s="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1:55" x14ac:dyDescent="0.3">
      <c r="B33" s="7" t="s">
        <v>23</v>
      </c>
      <c r="C33" s="8" t="s">
        <v>56</v>
      </c>
      <c r="D33" s="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1:55" x14ac:dyDescent="0.3">
      <c r="B34" s="7" t="s">
        <v>57</v>
      </c>
      <c r="C34" s="7" t="s">
        <v>58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5" x14ac:dyDescent="0.3">
      <c r="B35" s="7" t="s">
        <v>59</v>
      </c>
      <c r="C35" s="7" t="s">
        <v>60</v>
      </c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1:55" x14ac:dyDescent="0.3">
      <c r="B36" s="7" t="s">
        <v>61</v>
      </c>
      <c r="C36" s="7" t="s">
        <v>62</v>
      </c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55" x14ac:dyDescent="0.3">
      <c r="B37" s="7" t="s">
        <v>63</v>
      </c>
      <c r="C37" s="7" t="s">
        <v>64</v>
      </c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1:55" x14ac:dyDescent="0.3">
      <c r="B38" s="7" t="s">
        <v>65</v>
      </c>
      <c r="C38" s="7" t="s">
        <v>66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1:55" x14ac:dyDescent="0.3">
      <c r="A39" s="73"/>
      <c r="B39" s="7" t="s">
        <v>67</v>
      </c>
      <c r="C39" s="7" t="s">
        <v>68</v>
      </c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1:55" x14ac:dyDescent="0.3">
      <c r="B40" s="7" t="s">
        <v>69</v>
      </c>
      <c r="C40" s="7" t="s">
        <v>70</v>
      </c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1:55" x14ac:dyDescent="0.3">
      <c r="B41" s="7" t="s">
        <v>71</v>
      </c>
      <c r="C41" s="7" t="s">
        <v>72</v>
      </c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1:55" x14ac:dyDescent="0.3">
      <c r="A42" s="73"/>
      <c r="B42" s="7" t="s">
        <v>73</v>
      </c>
      <c r="C42" s="7" t="s">
        <v>74</v>
      </c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1:55" x14ac:dyDescent="0.3">
      <c r="B43" s="7" t="s">
        <v>75</v>
      </c>
      <c r="C43" s="7" t="s">
        <v>76</v>
      </c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 x14ac:dyDescent="0.3">
      <c r="B44" s="7" t="s">
        <v>77</v>
      </c>
      <c r="C44" s="7" t="s">
        <v>78</v>
      </c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1:55" x14ac:dyDescent="0.3">
      <c r="B45" s="7" t="s">
        <v>79</v>
      </c>
      <c r="C45" s="8"/>
      <c r="D45" s="8"/>
    </row>
  </sheetData>
  <pageMargins left="0.7" right="0.7" top="0.75" bottom="0.75" header="0.3" footer="0.3"/>
  <tableParts count="2">
    <tablePart r:id="rId1"/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9230-55AB-481C-98A5-DC9C5E12C3FA}">
  <dimension ref="A1:S21"/>
  <sheetViews>
    <sheetView zoomScale="80" zoomScaleNormal="80" workbookViewId="0">
      <pane xSplit="1" topLeftCell="B1" activePane="topRight" state="frozen"/>
      <selection pane="topRight" activeCell="D6" sqref="D6"/>
    </sheetView>
  </sheetViews>
  <sheetFormatPr defaultColWidth="9.109375" defaultRowHeight="15.6" x14ac:dyDescent="0.3"/>
  <cols>
    <col min="1" max="1" width="80.88671875" style="41" customWidth="1"/>
    <col min="2" max="2" width="45.6640625" style="6" customWidth="1"/>
    <col min="3" max="3" width="11.5546875" style="6" customWidth="1"/>
    <col min="4" max="4" width="45.6640625" style="6" customWidth="1"/>
    <col min="5" max="5" width="11.6640625" style="6" customWidth="1"/>
    <col min="6" max="6" width="45.6640625" style="6" customWidth="1"/>
    <col min="7" max="7" width="11.6640625" style="6" customWidth="1"/>
    <col min="8" max="8" width="45.6640625" style="6" customWidth="1"/>
    <col min="9" max="9" width="11.6640625" style="6" customWidth="1"/>
    <col min="10" max="10" width="45.6640625" style="6" customWidth="1"/>
    <col min="11" max="11" width="11.6640625" style="6" customWidth="1"/>
    <col min="12" max="12" width="45.6640625" style="6" customWidth="1"/>
    <col min="13" max="13" width="11.6640625" style="6" customWidth="1"/>
    <col min="14" max="14" width="45.6640625" style="6" customWidth="1"/>
    <col min="15" max="15" width="11.88671875" style="6" customWidth="1"/>
    <col min="16" max="16" width="45.6640625" style="6" customWidth="1"/>
    <col min="17" max="17" width="11.6640625" style="6" customWidth="1"/>
    <col min="18" max="18" width="9.109375" style="6"/>
    <col min="19" max="19" width="80.88671875" style="41" bestFit="1" customWidth="1"/>
    <col min="20" max="20" width="47.33203125" style="6" customWidth="1"/>
    <col min="21" max="21" width="19.44140625" style="6" customWidth="1"/>
    <col min="22" max="16384" width="9.109375" style="6"/>
  </cols>
  <sheetData>
    <row r="1" spans="1:3" ht="20.399999999999999" x14ac:dyDescent="0.3">
      <c r="A1" s="42" t="s">
        <v>0</v>
      </c>
      <c r="B1" s="43"/>
      <c r="C1" s="44"/>
    </row>
    <row r="2" spans="1:3" x14ac:dyDescent="0.3">
      <c r="A2" s="45" t="s">
        <v>84</v>
      </c>
      <c r="B2" s="46"/>
      <c r="C2" s="47" t="s">
        <v>80</v>
      </c>
    </row>
    <row r="3" spans="1:3" x14ac:dyDescent="0.3">
      <c r="A3" s="23" t="s">
        <v>86</v>
      </c>
      <c r="B3" s="21"/>
      <c r="C3" s="21"/>
    </row>
    <row r="4" spans="1:3" x14ac:dyDescent="0.3">
      <c r="A4" s="23" t="s">
        <v>85</v>
      </c>
      <c r="B4" s="21"/>
      <c r="C4" s="21"/>
    </row>
    <row r="5" spans="1:3" x14ac:dyDescent="0.3">
      <c r="A5" s="23" t="s">
        <v>81</v>
      </c>
      <c r="B5" s="21" t="s">
        <v>82</v>
      </c>
      <c r="C5" s="21"/>
    </row>
    <row r="6" spans="1:3" x14ac:dyDescent="0.3">
      <c r="A6" s="23" t="s">
        <v>87</v>
      </c>
      <c r="B6" s="21" t="s">
        <v>82</v>
      </c>
      <c r="C6" s="21"/>
    </row>
    <row r="7" spans="1:3" x14ac:dyDescent="0.3">
      <c r="A7" s="23" t="s">
        <v>88</v>
      </c>
      <c r="B7" s="21"/>
      <c r="C7" s="21"/>
    </row>
    <row r="8" spans="1:3" x14ac:dyDescent="0.3">
      <c r="A8" s="23" t="s">
        <v>89</v>
      </c>
      <c r="B8" s="21"/>
      <c r="C8" s="21"/>
    </row>
    <row r="9" spans="1:3" x14ac:dyDescent="0.3">
      <c r="A9" s="23" t="s">
        <v>90</v>
      </c>
      <c r="B9" s="21"/>
      <c r="C9" s="21"/>
    </row>
    <row r="10" spans="1:3" ht="7.5" customHeight="1" x14ac:dyDescent="0.3">
      <c r="A10" s="23"/>
      <c r="B10" s="15"/>
      <c r="C10" s="15"/>
    </row>
    <row r="11" spans="1:3" x14ac:dyDescent="0.3">
      <c r="A11" s="37" t="s">
        <v>91</v>
      </c>
      <c r="B11" s="44"/>
      <c r="C11" s="47" t="s">
        <v>80</v>
      </c>
    </row>
    <row r="12" spans="1:3" x14ac:dyDescent="0.3">
      <c r="A12" s="23" t="s">
        <v>92</v>
      </c>
      <c r="B12" s="21"/>
      <c r="C12" s="21"/>
    </row>
    <row r="13" spans="1:3" x14ac:dyDescent="0.3">
      <c r="A13" s="23" t="s">
        <v>93</v>
      </c>
      <c r="B13" s="21"/>
      <c r="C13" s="21"/>
    </row>
    <row r="14" spans="1:3" x14ac:dyDescent="0.3">
      <c r="A14" s="23" t="s">
        <v>94</v>
      </c>
      <c r="B14" s="21"/>
      <c r="C14" s="21"/>
    </row>
    <row r="15" spans="1:3" x14ac:dyDescent="0.3">
      <c r="A15" s="23" t="s">
        <v>95</v>
      </c>
      <c r="B15" s="21"/>
      <c r="C15" s="21"/>
    </row>
    <row r="16" spans="1:3" x14ac:dyDescent="0.3">
      <c r="A16" s="23" t="s">
        <v>96</v>
      </c>
      <c r="B16" s="21"/>
      <c r="C16" s="21"/>
    </row>
    <row r="17" spans="1:3" x14ac:dyDescent="0.3">
      <c r="A17" s="40" t="s">
        <v>97</v>
      </c>
      <c r="B17" s="21"/>
      <c r="C17" s="21"/>
    </row>
    <row r="18" spans="1:3" ht="7.5" customHeight="1" x14ac:dyDescent="0.3">
      <c r="A18" s="23"/>
      <c r="B18" s="15"/>
      <c r="C18" s="15"/>
    </row>
    <row r="19" spans="1:3" x14ac:dyDescent="0.3">
      <c r="A19" s="37" t="s">
        <v>98</v>
      </c>
      <c r="B19" s="44"/>
      <c r="C19" s="47" t="s">
        <v>80</v>
      </c>
    </row>
    <row r="20" spans="1:3" x14ac:dyDescent="0.3">
      <c r="A20" s="23" t="s">
        <v>99</v>
      </c>
      <c r="B20" s="21"/>
      <c r="C20" s="21"/>
    </row>
    <row r="21" spans="1:3" ht="15.75" customHeight="1" x14ac:dyDescent="0.3">
      <c r="A21" s="39" t="s">
        <v>100</v>
      </c>
      <c r="B21" s="21"/>
      <c r="C21" s="21"/>
    </row>
  </sheetData>
  <dataValidations count="2">
    <dataValidation type="list" allowBlank="1" showInputMessage="1" showErrorMessage="1" sqref="B6" xr:uid="{30131D97-BF93-4D53-89DE-0486D0066A97}">
      <formula1>"Please select, Area of the road, Functional class, Speed limits, Type of carriageway, Other (Please specify)"</formula1>
    </dataValidation>
    <dataValidation type="list" allowBlank="1" showInputMessage="1" showErrorMessage="1" sqref="B5" xr:uid="{8E57F0D4-26CF-4F9F-91DD-CE90496E48D5}">
      <formula1>"Please select, Roadside observations by researchers, Automated measurements, Self-reported behaviour, Observations/measurements by the police, Analysis of video images, Analysis of existing databases, Other (please specify)"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2050" r:id="rId3">
          <objectPr defaultSize="0" r:id="rId4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914400</xdr:colOff>
                <xdr:row>12</xdr:row>
                <xdr:rowOff>0</xdr:rowOff>
              </to>
            </anchor>
          </objectPr>
        </oleObject>
      </mc:Choice>
      <mc:Fallback>
        <oleObject progId="Document" dvAspect="DVASPECT_ICON" shapeId="2050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S21"/>
  <sheetViews>
    <sheetView zoomScale="85" zoomScaleNormal="85" workbookViewId="0">
      <pane xSplit="1" topLeftCell="B1" activePane="topRight" state="frozen"/>
      <selection pane="topRight" activeCell="B1" sqref="B1"/>
    </sheetView>
  </sheetViews>
  <sheetFormatPr defaultColWidth="9.109375" defaultRowHeight="15.6" x14ac:dyDescent="0.3"/>
  <cols>
    <col min="1" max="1" width="80.88671875" style="41" customWidth="1"/>
    <col min="2" max="2" width="45.5546875" style="6" customWidth="1"/>
    <col min="3" max="3" width="11.5546875" style="6" customWidth="1"/>
    <col min="4" max="4" width="45.5546875" style="6" customWidth="1"/>
    <col min="5" max="5" width="11.5546875" style="6" customWidth="1"/>
    <col min="6" max="6" width="45.5546875" style="6" customWidth="1"/>
    <col min="7" max="7" width="11.5546875" style="6" customWidth="1"/>
    <col min="8" max="8" width="45.5546875" style="6" customWidth="1"/>
    <col min="9" max="9" width="11.5546875" style="6" customWidth="1"/>
    <col min="10" max="10" width="45.5546875" style="6" customWidth="1"/>
    <col min="11" max="11" width="11.5546875" style="6" customWidth="1"/>
    <col min="12" max="12" width="45.5546875" style="6" customWidth="1"/>
    <col min="13" max="13" width="11.5546875" style="6" customWidth="1"/>
    <col min="14" max="14" width="45.5546875" style="6" customWidth="1"/>
    <col min="15" max="15" width="11.88671875" style="6" customWidth="1"/>
    <col min="16" max="16" width="45.5546875" style="6" customWidth="1"/>
    <col min="17" max="17" width="11.5546875" style="6" customWidth="1"/>
    <col min="18" max="18" width="9.109375" style="6"/>
    <col min="19" max="19" width="80.88671875" style="41" bestFit="1" customWidth="1"/>
    <col min="20" max="20" width="47.44140625" style="6" customWidth="1"/>
    <col min="21" max="21" width="19.44140625" style="6" customWidth="1"/>
    <col min="22" max="16384" width="9.109375" style="6"/>
  </cols>
  <sheetData>
    <row r="1" spans="1:3" ht="20.399999999999999" x14ac:dyDescent="0.3">
      <c r="A1" s="42" t="s">
        <v>0</v>
      </c>
      <c r="B1" s="43"/>
      <c r="C1" s="44"/>
    </row>
    <row r="2" spans="1:3" x14ac:dyDescent="0.3">
      <c r="A2" s="45" t="s">
        <v>84</v>
      </c>
      <c r="B2" s="46"/>
      <c r="C2" s="47" t="s">
        <v>80</v>
      </c>
    </row>
    <row r="3" spans="1:3" x14ac:dyDescent="0.3">
      <c r="A3" s="38" t="s">
        <v>86</v>
      </c>
      <c r="B3" s="21" t="s">
        <v>124</v>
      </c>
    </row>
    <row r="4" spans="1:3" x14ac:dyDescent="0.3">
      <c r="A4" s="38" t="s">
        <v>85</v>
      </c>
      <c r="B4" s="21" t="s">
        <v>125</v>
      </c>
    </row>
    <row r="5" spans="1:3" x14ac:dyDescent="0.3">
      <c r="A5" s="38" t="s">
        <v>81</v>
      </c>
      <c r="B5" s="21" t="s">
        <v>126</v>
      </c>
      <c r="C5" s="21"/>
    </row>
    <row r="6" spans="1:3" x14ac:dyDescent="0.3">
      <c r="A6" s="38" t="s">
        <v>87</v>
      </c>
      <c r="B6" s="21" t="s">
        <v>127</v>
      </c>
      <c r="C6" s="21"/>
    </row>
    <row r="7" spans="1:3" ht="62.4" x14ac:dyDescent="0.3">
      <c r="A7" s="38" t="s">
        <v>88</v>
      </c>
      <c r="B7" s="21" t="s">
        <v>135</v>
      </c>
    </row>
    <row r="8" spans="1:3" ht="124.8" x14ac:dyDescent="0.3">
      <c r="A8" s="38" t="s">
        <v>89</v>
      </c>
      <c r="B8" s="21" t="s">
        <v>140</v>
      </c>
      <c r="C8" s="21" t="s">
        <v>134</v>
      </c>
    </row>
    <row r="9" spans="1:3" x14ac:dyDescent="0.3">
      <c r="A9" s="38" t="s">
        <v>90</v>
      </c>
      <c r="B9" s="21" t="s">
        <v>128</v>
      </c>
      <c r="C9" s="21"/>
    </row>
    <row r="10" spans="1:3" ht="7.5" customHeight="1" x14ac:dyDescent="0.3">
      <c r="A10" s="38"/>
      <c r="B10" s="15"/>
      <c r="C10" s="15"/>
    </row>
    <row r="11" spans="1:3" x14ac:dyDescent="0.3">
      <c r="A11" s="37" t="s">
        <v>91</v>
      </c>
      <c r="B11" s="44"/>
      <c r="C11" s="47" t="s">
        <v>80</v>
      </c>
    </row>
    <row r="12" spans="1:3" x14ac:dyDescent="0.3">
      <c r="A12" s="38" t="s">
        <v>92</v>
      </c>
      <c r="B12" s="21" t="s">
        <v>130</v>
      </c>
      <c r="C12" s="21"/>
    </row>
    <row r="13" spans="1:3" x14ac:dyDescent="0.3">
      <c r="A13" s="38" t="s">
        <v>93</v>
      </c>
      <c r="B13" s="21" t="s">
        <v>129</v>
      </c>
      <c r="C13" s="21"/>
    </row>
    <row r="14" spans="1:3" ht="46.8" x14ac:dyDescent="0.3">
      <c r="A14" s="38" t="s">
        <v>94</v>
      </c>
      <c r="B14" s="21" t="s">
        <v>143</v>
      </c>
      <c r="C14" s="21"/>
    </row>
    <row r="15" spans="1:3" x14ac:dyDescent="0.3">
      <c r="A15" s="38" t="s">
        <v>95</v>
      </c>
      <c r="B15" s="21" t="s">
        <v>130</v>
      </c>
      <c r="C15" s="21"/>
    </row>
    <row r="16" spans="1:3" x14ac:dyDescent="0.3">
      <c r="A16" s="38" t="s">
        <v>96</v>
      </c>
      <c r="B16" s="21" t="s">
        <v>131</v>
      </c>
      <c r="C16" s="21"/>
    </row>
    <row r="17" spans="1:3" x14ac:dyDescent="0.3">
      <c r="A17" s="22" t="s">
        <v>97</v>
      </c>
      <c r="B17" s="21" t="s">
        <v>132</v>
      </c>
      <c r="C17" s="21"/>
    </row>
    <row r="18" spans="1:3" ht="7.5" customHeight="1" x14ac:dyDescent="0.3">
      <c r="A18" s="38"/>
      <c r="B18" s="15"/>
      <c r="C18" s="15"/>
    </row>
    <row r="19" spans="1:3" x14ac:dyDescent="0.3">
      <c r="A19" s="37" t="s">
        <v>98</v>
      </c>
      <c r="B19" s="44"/>
      <c r="C19" s="47" t="s">
        <v>80</v>
      </c>
    </row>
    <row r="20" spans="1:3" x14ac:dyDescent="0.3">
      <c r="A20" s="23" t="s">
        <v>99</v>
      </c>
      <c r="B20" s="21"/>
      <c r="C20" s="21"/>
    </row>
    <row r="21" spans="1:3" ht="15.75" customHeight="1" x14ac:dyDescent="0.3">
      <c r="A21" s="20" t="s">
        <v>100</v>
      </c>
      <c r="B21" s="21"/>
      <c r="C21" s="21"/>
    </row>
  </sheetData>
  <dataValidations count="2">
    <dataValidation type="list" allowBlank="1" showInputMessage="1" showErrorMessage="1" sqref="B5" xr:uid="{00000000-0002-0000-0100-000006000000}">
      <formula1>"Please select, Roadside observations by researchers, Automated measurements, Self-reported behaviour, Observations/measurements by the police, Analysis of video images, Analysis of existing databases, Other (please specify)"</formula1>
    </dataValidation>
    <dataValidation type="list" allowBlank="1" showInputMessage="1" showErrorMessage="1" sqref="B6" xr:uid="{00000000-0002-0000-0100-000007000000}">
      <formula1>"Please select, Area of the road, Functional class, Speed limits, Type of carriageway, Other (Please specify)"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C45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RowHeight="15.6" x14ac:dyDescent="0.3"/>
  <cols>
    <col min="1" max="1" width="5.5546875" customWidth="1"/>
    <col min="2" max="2" width="23.109375" bestFit="1" customWidth="1"/>
    <col min="3" max="3" width="18" customWidth="1"/>
    <col min="4" max="4" width="22.33203125" customWidth="1"/>
    <col min="5" max="5" width="20.33203125" customWidth="1"/>
    <col min="6" max="6" width="15.5546875" customWidth="1"/>
    <col min="7" max="7" width="9.109375" customWidth="1"/>
    <col min="8" max="8" width="26.6640625" customWidth="1"/>
    <col min="9" max="9" width="7.109375" customWidth="1"/>
    <col min="10" max="10" width="5.5546875" customWidth="1"/>
    <col min="11" max="11" width="9.5546875" customWidth="1"/>
    <col min="12" max="12" width="24.44140625" customWidth="1"/>
    <col min="13" max="13" width="24.88671875" customWidth="1"/>
    <col min="14" max="14" width="26.5546875" customWidth="1"/>
    <col min="15" max="15" width="7.5546875" customWidth="1"/>
    <col min="16" max="16" width="50.5546875" bestFit="1" customWidth="1"/>
    <col min="17" max="17" width="9.44140625" customWidth="1"/>
    <col min="18" max="18" width="6.109375" customWidth="1"/>
    <col min="19" max="19" width="9.5546875" customWidth="1"/>
    <col min="20" max="20" width="25.5546875" customWidth="1"/>
    <col min="21" max="21" width="25.88671875" customWidth="1"/>
    <col min="22" max="24" width="32" customWidth="1"/>
    <col min="25" max="27" width="32.44140625" customWidth="1"/>
    <col min="28" max="30" width="32" customWidth="1"/>
    <col min="31" max="32" width="30.5546875" customWidth="1"/>
    <col min="33" max="35" width="28.5546875" customWidth="1"/>
    <col min="36" max="36" width="9.44140625" customWidth="1"/>
    <col min="37" max="37" width="25.5546875" customWidth="1"/>
    <col min="38" max="38" width="25.88671875" customWidth="1"/>
    <col min="39" max="41" width="23.44140625" customWidth="1"/>
    <col min="42" max="44" width="23.5546875" customWidth="1"/>
    <col min="45" max="47" width="23.44140625" customWidth="1"/>
    <col min="48" max="49" width="30.5546875" customWidth="1"/>
    <col min="50" max="50" width="28.5546875" hidden="1" customWidth="1"/>
    <col min="51" max="52" width="28.5546875" customWidth="1"/>
    <col min="53" max="53" width="9.44140625" customWidth="1"/>
    <col min="54" max="54" width="25.5546875" customWidth="1"/>
    <col min="55" max="55" width="25.88671875" customWidth="1"/>
  </cols>
  <sheetData>
    <row r="1" spans="2:55" ht="20.399999999999999" x14ac:dyDescent="0.35">
      <c r="B1" s="4" t="s">
        <v>10</v>
      </c>
      <c r="Q1" s="59" t="s">
        <v>141</v>
      </c>
      <c r="W1" s="59" t="s">
        <v>142</v>
      </c>
      <c r="AI1" s="55" t="s">
        <v>114</v>
      </c>
      <c r="AN1" s="59" t="s">
        <v>141</v>
      </c>
    </row>
    <row r="2" spans="2:55" ht="18" x14ac:dyDescent="0.3">
      <c r="B2" s="17" t="s">
        <v>1</v>
      </c>
      <c r="D2" s="60" t="s">
        <v>136</v>
      </c>
      <c r="P2" t="s">
        <v>137</v>
      </c>
      <c r="AC2" t="s">
        <v>138</v>
      </c>
      <c r="AI2" s="56" t="s">
        <v>115</v>
      </c>
      <c r="AU2" t="s">
        <v>139</v>
      </c>
    </row>
    <row r="3" spans="2:55" ht="20.399999999999999" x14ac:dyDescent="0.35">
      <c r="B3" s="14"/>
      <c r="C3" s="15"/>
      <c r="D3" s="15"/>
      <c r="E3" s="15"/>
      <c r="F3" s="59" t="s">
        <v>142</v>
      </c>
      <c r="G3" s="16"/>
      <c r="H3" s="16"/>
      <c r="I3" s="16"/>
      <c r="J3" s="16"/>
      <c r="K3" s="16"/>
      <c r="L3" s="16"/>
      <c r="M3" s="16"/>
      <c r="N3" s="16" t="s">
        <v>12</v>
      </c>
      <c r="O3" s="16"/>
      <c r="P3" s="16"/>
      <c r="Q3" s="16"/>
      <c r="R3" s="16"/>
      <c r="S3" s="16"/>
      <c r="T3" s="16"/>
      <c r="U3" s="16"/>
      <c r="V3" s="16" t="s">
        <v>13</v>
      </c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 t="s">
        <v>14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 ht="46.8" x14ac:dyDescent="0.3">
      <c r="B4" s="36" t="s">
        <v>15</v>
      </c>
      <c r="C4" s="27" t="s">
        <v>16</v>
      </c>
      <c r="D4" s="61" t="s">
        <v>17</v>
      </c>
      <c r="E4" s="62" t="s">
        <v>18</v>
      </c>
      <c r="F4" s="62" t="s">
        <v>19</v>
      </c>
      <c r="G4" s="62" t="s">
        <v>20</v>
      </c>
      <c r="H4" s="62" t="s">
        <v>21</v>
      </c>
      <c r="I4" s="27" t="s">
        <v>22</v>
      </c>
      <c r="J4" s="27" t="s">
        <v>23</v>
      </c>
      <c r="K4" s="27" t="s">
        <v>11</v>
      </c>
      <c r="L4" s="24" t="s">
        <v>2</v>
      </c>
      <c r="M4" s="24" t="s">
        <v>3</v>
      </c>
      <c r="N4" s="27" t="s">
        <v>24</v>
      </c>
      <c r="O4" s="27" t="s">
        <v>109</v>
      </c>
      <c r="P4" s="27" t="s">
        <v>25</v>
      </c>
      <c r="Q4" s="27" t="s">
        <v>26</v>
      </c>
      <c r="R4" s="27" t="s">
        <v>110</v>
      </c>
      <c r="S4" s="27" t="s">
        <v>12</v>
      </c>
      <c r="T4" s="24" t="s">
        <v>101</v>
      </c>
      <c r="U4" s="24" t="s">
        <v>104</v>
      </c>
      <c r="V4" s="27" t="s">
        <v>27</v>
      </c>
      <c r="W4" s="27" t="s">
        <v>116</v>
      </c>
      <c r="X4" s="27" t="s">
        <v>28</v>
      </c>
      <c r="Y4" s="27" t="s">
        <v>29</v>
      </c>
      <c r="Z4" s="27" t="s">
        <v>117</v>
      </c>
      <c r="AA4" s="27" t="s">
        <v>30</v>
      </c>
      <c r="AB4" s="27" t="s">
        <v>31</v>
      </c>
      <c r="AC4" s="27" t="s">
        <v>118</v>
      </c>
      <c r="AD4" s="27" t="s">
        <v>32</v>
      </c>
      <c r="AE4" s="27" t="s">
        <v>33</v>
      </c>
      <c r="AF4" s="27" t="s">
        <v>34</v>
      </c>
      <c r="AG4" s="27" t="s">
        <v>35</v>
      </c>
      <c r="AH4" s="27" t="s">
        <v>119</v>
      </c>
      <c r="AI4" s="27" t="s">
        <v>133</v>
      </c>
      <c r="AJ4" s="27" t="s">
        <v>13</v>
      </c>
      <c r="AK4" s="24" t="s">
        <v>105</v>
      </c>
      <c r="AL4" s="24" t="s">
        <v>106</v>
      </c>
      <c r="AM4" s="27" t="s">
        <v>37</v>
      </c>
      <c r="AN4" s="27" t="s">
        <v>120</v>
      </c>
      <c r="AO4" s="27" t="s">
        <v>38</v>
      </c>
      <c r="AP4" s="27" t="s">
        <v>39</v>
      </c>
      <c r="AQ4" s="27" t="s">
        <v>121</v>
      </c>
      <c r="AR4" s="27" t="s">
        <v>40</v>
      </c>
      <c r="AS4" s="27" t="s">
        <v>41</v>
      </c>
      <c r="AT4" s="27" t="s">
        <v>122</v>
      </c>
      <c r="AU4" s="27" t="s">
        <v>42</v>
      </c>
      <c r="AV4" s="27" t="s">
        <v>43</v>
      </c>
      <c r="AW4" s="27" t="s">
        <v>44</v>
      </c>
      <c r="AX4" s="27" t="s">
        <v>45</v>
      </c>
      <c r="AY4" s="27" t="s">
        <v>123</v>
      </c>
      <c r="AZ4" s="27" t="s">
        <v>46</v>
      </c>
      <c r="BA4" s="27" t="s">
        <v>14</v>
      </c>
      <c r="BB4" s="24" t="s">
        <v>107</v>
      </c>
      <c r="BC4" s="25" t="s">
        <v>108</v>
      </c>
    </row>
    <row r="5" spans="2:55" x14ac:dyDescent="0.3">
      <c r="B5" s="28" t="s">
        <v>47</v>
      </c>
      <c r="C5" s="13" t="s">
        <v>4</v>
      </c>
      <c r="D5" s="12" t="s">
        <v>48</v>
      </c>
      <c r="E5" s="12">
        <v>174</v>
      </c>
      <c r="F5" s="48">
        <f>I5/E5</f>
        <v>42.718390804597703</v>
      </c>
      <c r="G5" s="48">
        <f>H5/I5</f>
        <v>1</v>
      </c>
      <c r="H5" s="52">
        <v>7433</v>
      </c>
      <c r="I5" s="52">
        <v>7433</v>
      </c>
      <c r="J5" s="48">
        <f t="shared" ref="J5:J7" si="0">G5</f>
        <v>1</v>
      </c>
      <c r="K5" s="50">
        <f t="shared" ref="K5:K7" si="1">100*J5</f>
        <v>100</v>
      </c>
      <c r="L5" s="12"/>
      <c r="M5" s="12"/>
      <c r="N5" s="48">
        <f>Q5/E5</f>
        <v>5.3563218390804597</v>
      </c>
      <c r="O5" s="48">
        <v>1</v>
      </c>
      <c r="P5" s="52">
        <v>932</v>
      </c>
      <c r="Q5" s="52">
        <v>932</v>
      </c>
      <c r="R5" s="48">
        <f t="shared" ref="R5:R7" si="2">O5</f>
        <v>1</v>
      </c>
      <c r="S5" s="50">
        <f t="shared" ref="S5:S7" si="3">100*R5</f>
        <v>100</v>
      </c>
      <c r="T5" s="12"/>
      <c r="U5" s="12"/>
      <c r="V5" s="12"/>
      <c r="W5" s="12">
        <v>0</v>
      </c>
      <c r="X5" s="12">
        <v>50</v>
      </c>
      <c r="Y5" s="12"/>
      <c r="Z5" s="12">
        <v>0</v>
      </c>
      <c r="AA5" s="12">
        <v>0</v>
      </c>
      <c r="AB5" s="12"/>
      <c r="AC5" s="12"/>
      <c r="AD5" s="12">
        <v>7383</v>
      </c>
      <c r="AE5" s="58">
        <f>(AC5+AD5)/SUM(W5:AD5)</f>
        <v>0.99327324095250913</v>
      </c>
      <c r="AF5" s="58">
        <f>(W5+X5)/SUM(V5:AD5)</f>
        <v>6.7267590474909189E-3</v>
      </c>
      <c r="AG5" s="57"/>
      <c r="AH5" s="57"/>
      <c r="AI5" s="58">
        <f>X5/(X5+AA5)</f>
        <v>1</v>
      </c>
      <c r="AJ5" s="58">
        <f>(W5+X5+AC5+AD5)/(W5+X5+Z5+AA5+AC5+AD5)</f>
        <v>1</v>
      </c>
      <c r="AK5" s="12"/>
      <c r="AL5" s="12"/>
      <c r="AM5" s="12"/>
      <c r="AN5" s="12">
        <v>0</v>
      </c>
      <c r="AO5" s="12">
        <v>6</v>
      </c>
      <c r="AP5" s="12"/>
      <c r="AQ5" s="12">
        <v>0</v>
      </c>
      <c r="AR5" s="12">
        <v>0</v>
      </c>
      <c r="AS5" s="12"/>
      <c r="AT5" s="12"/>
      <c r="AU5" s="12">
        <v>926</v>
      </c>
      <c r="AV5" s="58">
        <f>(AT5+AU5)/SUM(AN5:AU5)</f>
        <v>0.99356223175965663</v>
      </c>
      <c r="AW5" s="58">
        <f>(AN5+AO5)/SUM(AM5:AU5)</f>
        <v>6.4377682403433476E-3</v>
      </c>
      <c r="AX5" s="12"/>
      <c r="AY5" s="12"/>
      <c r="AZ5" s="58">
        <f>AO5/(AO5+AR5)</f>
        <v>1</v>
      </c>
      <c r="BA5" s="58">
        <f>(AN5+AO5+AT5+AU5)/(AN5+AO5+AQ5+AR5+AT5+AU5)</f>
        <v>1</v>
      </c>
      <c r="BB5" s="12"/>
      <c r="BC5" s="29"/>
    </row>
    <row r="6" spans="2:55" x14ac:dyDescent="0.3">
      <c r="B6" s="28" t="s">
        <v>47</v>
      </c>
      <c r="C6" s="13" t="s">
        <v>5</v>
      </c>
      <c r="D6" s="12" t="s">
        <v>48</v>
      </c>
      <c r="E6" s="12">
        <v>12580</v>
      </c>
      <c r="F6" s="48">
        <f t="shared" ref="F6:F7" si="4">I6/E6</f>
        <v>2.1713036565977744</v>
      </c>
      <c r="G6" s="48">
        <f t="shared" ref="G6:G7" si="5">H6/I6</f>
        <v>0.70367929708951127</v>
      </c>
      <c r="H6" s="52">
        <v>19221</v>
      </c>
      <c r="I6" s="52">
        <v>27315</v>
      </c>
      <c r="J6" s="48">
        <f t="shared" si="0"/>
        <v>0.70367929708951127</v>
      </c>
      <c r="K6" s="50">
        <f t="shared" si="1"/>
        <v>70.367929708951124</v>
      </c>
      <c r="L6" s="12"/>
      <c r="M6" s="12"/>
      <c r="N6" s="48">
        <f t="shared" ref="N6:N7" si="6">Q6/E6</f>
        <v>5.944674085850556</v>
      </c>
      <c r="O6" s="48">
        <v>0.48664152759948648</v>
      </c>
      <c r="P6" s="52">
        <v>36393</v>
      </c>
      <c r="Q6" s="52">
        <v>74784</v>
      </c>
      <c r="R6" s="48">
        <f t="shared" si="2"/>
        <v>0.48664152759948648</v>
      </c>
      <c r="S6" s="50">
        <f t="shared" si="3"/>
        <v>48.664152759948649</v>
      </c>
      <c r="T6" s="12"/>
      <c r="U6" s="12"/>
      <c r="V6" s="12"/>
      <c r="W6" s="12">
        <v>0</v>
      </c>
      <c r="X6" s="12">
        <v>6081</v>
      </c>
      <c r="Y6" s="12"/>
      <c r="Z6" s="12">
        <v>0</v>
      </c>
      <c r="AA6" s="12">
        <v>18758</v>
      </c>
      <c r="AB6" s="12"/>
      <c r="AC6" s="12"/>
      <c r="AD6" s="12">
        <v>2476</v>
      </c>
      <c r="AE6" s="58">
        <f t="shared" ref="AE6:AE7" si="7">(AC6+AD6)/SUM(W6:AD6)</f>
        <v>9.0646165110745011E-2</v>
      </c>
      <c r="AF6" s="58">
        <f t="shared" ref="AF6:AF7" si="8">(W6+X6)/SUM(V6:AD6)</f>
        <v>0.22262493135639758</v>
      </c>
      <c r="AG6" s="57"/>
      <c r="AH6" s="57"/>
      <c r="AI6" s="58">
        <f>X6/(X6+AA6)</f>
        <v>0.24481661902653085</v>
      </c>
      <c r="AJ6" s="58">
        <f>(W6+X6+AC6+AD6)/(W6+X6+Z6+AA6+AC6+AD6)</f>
        <v>0.31327109646714257</v>
      </c>
      <c r="AK6" s="12"/>
      <c r="AL6" s="12"/>
      <c r="AM6" s="12"/>
      <c r="AN6" s="12">
        <v>0</v>
      </c>
      <c r="AO6" s="12">
        <v>13775</v>
      </c>
      <c r="AP6" s="12"/>
      <c r="AQ6" s="12">
        <v>0</v>
      </c>
      <c r="AR6" s="12">
        <v>60569</v>
      </c>
      <c r="AS6" s="12"/>
      <c r="AT6" s="12"/>
      <c r="AU6" s="12">
        <v>440</v>
      </c>
      <c r="AV6" s="58">
        <f t="shared" ref="AV6:AV7" si="9">(AT6+AU6)/SUM(AN6:AU6)</f>
        <v>5.8836114676936247E-3</v>
      </c>
      <c r="AW6" s="58">
        <f t="shared" ref="AW6:AW7" si="10">(AN6+AO6)/SUM(AM6:AU6)</f>
        <v>0.18419715447154472</v>
      </c>
      <c r="AX6" s="12"/>
      <c r="AY6" s="12"/>
      <c r="AZ6" s="58">
        <f>AO6/(AO6+AR6)</f>
        <v>0.1852873130313139</v>
      </c>
      <c r="BA6" s="58">
        <f>(AN6+AO6+AT6+AU6)/(AN6+AO6+AQ6+AR6+AT6+AU6)</f>
        <v>0.19008076593923834</v>
      </c>
      <c r="BB6" s="12"/>
      <c r="BC6" s="29"/>
    </row>
    <row r="7" spans="2:55" x14ac:dyDescent="0.3">
      <c r="B7" s="30" t="s">
        <v>47</v>
      </c>
      <c r="C7" s="31" t="s">
        <v>9</v>
      </c>
      <c r="D7" s="32" t="s">
        <v>48</v>
      </c>
      <c r="E7" s="32">
        <v>1001</v>
      </c>
      <c r="F7" s="48">
        <f t="shared" si="4"/>
        <v>1.9890109890109891</v>
      </c>
      <c r="G7" s="48">
        <f t="shared" si="5"/>
        <v>0.79306880964339532</v>
      </c>
      <c r="H7" s="53">
        <v>1579</v>
      </c>
      <c r="I7" s="53">
        <v>1991</v>
      </c>
      <c r="J7" s="49">
        <f t="shared" si="0"/>
        <v>0.79306880964339532</v>
      </c>
      <c r="K7" s="51">
        <f t="shared" si="1"/>
        <v>79.306880964339527</v>
      </c>
      <c r="L7" s="32"/>
      <c r="M7" s="32"/>
      <c r="N7" s="48">
        <f t="shared" si="6"/>
        <v>2.2387612387612386</v>
      </c>
      <c r="O7" s="49">
        <v>0.73538598839803659</v>
      </c>
      <c r="P7" s="53">
        <v>1648</v>
      </c>
      <c r="Q7" s="52">
        <v>2241</v>
      </c>
      <c r="R7" s="49">
        <f t="shared" si="2"/>
        <v>0.73538598839803659</v>
      </c>
      <c r="S7" s="51">
        <f t="shared" si="3"/>
        <v>73.538598839803655</v>
      </c>
      <c r="T7" s="32"/>
      <c r="U7" s="32"/>
      <c r="V7" s="32"/>
      <c r="W7" s="32">
        <v>554</v>
      </c>
      <c r="X7" s="32">
        <v>0</v>
      </c>
      <c r="Y7" s="32"/>
      <c r="Z7" s="32">
        <v>1437</v>
      </c>
      <c r="AA7" s="32">
        <v>0</v>
      </c>
      <c r="AB7" s="32"/>
      <c r="AC7" s="32"/>
      <c r="AD7" s="32">
        <v>0</v>
      </c>
      <c r="AE7" s="58">
        <f t="shared" si="7"/>
        <v>0</v>
      </c>
      <c r="AF7" s="58">
        <f t="shared" si="8"/>
        <v>0.27825213460572579</v>
      </c>
      <c r="AG7" s="57"/>
      <c r="AH7" s="58">
        <f>W7/(W7+Z7)</f>
        <v>0.27825213460572579</v>
      </c>
      <c r="AI7" s="57"/>
      <c r="AJ7" s="58">
        <f>(W7+X7+AC7+AD7)/(W7+X7+Z7+AA7+AC7+AD7)</f>
        <v>0.27825213460572579</v>
      </c>
      <c r="AK7" s="32"/>
      <c r="AL7" s="32"/>
      <c r="AM7" s="32"/>
      <c r="AN7" s="32">
        <v>920</v>
      </c>
      <c r="AO7" s="32">
        <v>0</v>
      </c>
      <c r="AP7" s="32"/>
      <c r="AQ7" s="32">
        <v>1321</v>
      </c>
      <c r="AR7" s="32">
        <v>0</v>
      </c>
      <c r="AS7" s="32"/>
      <c r="AT7" s="32"/>
      <c r="AU7" s="32">
        <v>0</v>
      </c>
      <c r="AV7" s="58">
        <f t="shared" si="9"/>
        <v>0</v>
      </c>
      <c r="AW7" s="58">
        <f t="shared" si="10"/>
        <v>0.41053101294065147</v>
      </c>
      <c r="AX7" s="32"/>
      <c r="AY7" s="58">
        <f>AN7/(AN7+AQ7)</f>
        <v>0.41053101294065147</v>
      </c>
      <c r="AZ7" s="32"/>
      <c r="BA7" s="58">
        <f>(AN7+AO7+AT7+AU7)/(AN7+AO7+AQ7+AR7+AT7+AU7)</f>
        <v>0.41053101294065147</v>
      </c>
      <c r="BB7" s="32"/>
      <c r="BC7" s="33"/>
    </row>
    <row r="8" spans="2:55" s="1" customFormat="1" x14ac:dyDescent="0.3">
      <c r="B8" s="54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</row>
    <row r="9" spans="2:55" s="1" customFormat="1" ht="18" x14ac:dyDescent="0.3">
      <c r="B9" s="17" t="s">
        <v>49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</row>
    <row r="10" spans="2:55" ht="20.399999999999999" x14ac:dyDescent="0.35">
      <c r="B10" s="14"/>
      <c r="C10" s="15"/>
      <c r="D10" s="15"/>
      <c r="E10" s="15"/>
      <c r="F10" s="16" t="s">
        <v>11</v>
      </c>
      <c r="G10" s="16"/>
      <c r="H10" s="16"/>
      <c r="I10" s="16"/>
      <c r="J10" s="16"/>
      <c r="K10" s="16"/>
      <c r="L10" s="16"/>
      <c r="M10" s="16"/>
      <c r="N10" s="16" t="s">
        <v>12</v>
      </c>
      <c r="O10" s="16"/>
      <c r="P10" s="16"/>
      <c r="Q10" s="16"/>
      <c r="R10" s="16"/>
      <c r="S10" s="16"/>
      <c r="T10" s="16"/>
      <c r="U10" s="16"/>
      <c r="V10" s="16" t="s">
        <v>13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 t="s">
        <v>14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2:55" x14ac:dyDescent="0.3">
      <c r="B11" s="36" t="s">
        <v>15</v>
      </c>
      <c r="C11" s="27" t="s">
        <v>16</v>
      </c>
      <c r="D11" s="26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11</v>
      </c>
      <c r="L11" s="24" t="s">
        <v>2</v>
      </c>
      <c r="M11" s="24" t="s">
        <v>3</v>
      </c>
      <c r="N11" s="27" t="s">
        <v>24</v>
      </c>
      <c r="O11" s="27" t="s">
        <v>109</v>
      </c>
      <c r="P11" s="27" t="s">
        <v>25</v>
      </c>
      <c r="Q11" s="27" t="s">
        <v>26</v>
      </c>
      <c r="R11" s="27" t="s">
        <v>110</v>
      </c>
      <c r="S11" s="27" t="s">
        <v>12</v>
      </c>
      <c r="T11" s="24" t="s">
        <v>101</v>
      </c>
      <c r="U11" s="24" t="s">
        <v>104</v>
      </c>
      <c r="V11" s="27" t="s">
        <v>27</v>
      </c>
      <c r="W11" s="27" t="s">
        <v>116</v>
      </c>
      <c r="X11" s="27" t="s">
        <v>28</v>
      </c>
      <c r="Y11" s="27" t="s">
        <v>29</v>
      </c>
      <c r="Z11" s="27" t="s">
        <v>117</v>
      </c>
      <c r="AA11" s="27" t="s">
        <v>30</v>
      </c>
      <c r="AB11" s="27" t="s">
        <v>31</v>
      </c>
      <c r="AC11" s="27" t="s">
        <v>118</v>
      </c>
      <c r="AD11" s="27" t="s">
        <v>32</v>
      </c>
      <c r="AE11" s="27" t="s">
        <v>33</v>
      </c>
      <c r="AF11" s="27" t="s">
        <v>34</v>
      </c>
      <c r="AG11" s="27" t="s">
        <v>35</v>
      </c>
      <c r="AH11" s="27" t="s">
        <v>119</v>
      </c>
      <c r="AI11" s="27" t="s">
        <v>36</v>
      </c>
      <c r="AJ11" s="27" t="s">
        <v>13</v>
      </c>
      <c r="AK11" s="24" t="s">
        <v>105</v>
      </c>
      <c r="AL11" s="24" t="s">
        <v>106</v>
      </c>
      <c r="AM11" s="27" t="s">
        <v>37</v>
      </c>
      <c r="AN11" s="27" t="s">
        <v>120</v>
      </c>
      <c r="AO11" s="27" t="s">
        <v>38</v>
      </c>
      <c r="AP11" s="27" t="s">
        <v>39</v>
      </c>
      <c r="AQ11" s="27" t="s">
        <v>121</v>
      </c>
      <c r="AR11" s="27" t="s">
        <v>40</v>
      </c>
      <c r="AS11" s="27" t="s">
        <v>41</v>
      </c>
      <c r="AT11" s="27" t="s">
        <v>122</v>
      </c>
      <c r="AU11" s="27" t="s">
        <v>42</v>
      </c>
      <c r="AV11" s="27" t="s">
        <v>43</v>
      </c>
      <c r="AW11" s="27" t="s">
        <v>44</v>
      </c>
      <c r="AX11" s="27" t="s">
        <v>45</v>
      </c>
      <c r="AY11" s="27" t="s">
        <v>123</v>
      </c>
      <c r="AZ11" s="27" t="s">
        <v>46</v>
      </c>
      <c r="BA11" s="27" t="s">
        <v>14</v>
      </c>
      <c r="BB11" s="24" t="s">
        <v>107</v>
      </c>
      <c r="BC11" s="25" t="s">
        <v>108</v>
      </c>
    </row>
    <row r="12" spans="2:55" x14ac:dyDescent="0.3">
      <c r="B12" s="34" t="s">
        <v>50</v>
      </c>
      <c r="C12" s="10" t="s">
        <v>111</v>
      </c>
      <c r="D12" s="9" t="s">
        <v>48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e">
        <v>#DIV/0!</v>
      </c>
      <c r="AF12" s="11" t="e">
        <v>#DIV/0!</v>
      </c>
      <c r="AG12" s="11" t="e">
        <v>#DIV/0!</v>
      </c>
      <c r="AH12" s="11" t="e">
        <v>#DIV/0!</v>
      </c>
      <c r="AI12" s="11" t="e">
        <v>#DIV/0!</v>
      </c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 t="e">
        <v>#DIV/0!</v>
      </c>
      <c r="AW12" s="11" t="e">
        <v>#DIV/0!</v>
      </c>
      <c r="AX12" s="11" t="e">
        <v>#DIV/0!</v>
      </c>
      <c r="AY12" s="11" t="e">
        <v>#DIV/0!</v>
      </c>
      <c r="AZ12" s="11" t="e">
        <v>#DIV/0!</v>
      </c>
      <c r="BA12" s="11"/>
      <c r="BB12" s="11"/>
      <c r="BC12" s="35"/>
    </row>
    <row r="13" spans="2:55" x14ac:dyDescent="0.3">
      <c r="B13" s="34" t="s">
        <v>50</v>
      </c>
      <c r="C13" s="10" t="s">
        <v>112</v>
      </c>
      <c r="D13" s="9" t="s">
        <v>48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 t="e">
        <v>#DIV/0!</v>
      </c>
      <c r="AF13" s="11" t="e">
        <v>#DIV/0!</v>
      </c>
      <c r="AG13" s="11" t="e">
        <v>#DIV/0!</v>
      </c>
      <c r="AH13" s="11" t="e">
        <v>#DIV/0!</v>
      </c>
      <c r="AI13" s="11" t="e">
        <v>#DIV/0!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 t="e">
        <v>#DIV/0!</v>
      </c>
      <c r="AW13" s="11" t="e">
        <v>#DIV/0!</v>
      </c>
      <c r="AX13" s="11" t="e">
        <v>#DIV/0!</v>
      </c>
      <c r="AY13" s="11" t="e">
        <v>#DIV/0!</v>
      </c>
      <c r="AZ13" s="11" t="e">
        <v>#DIV/0!</v>
      </c>
      <c r="BA13" s="11"/>
      <c r="BB13" s="11"/>
      <c r="BC13" s="35"/>
    </row>
    <row r="14" spans="2:55" x14ac:dyDescent="0.3">
      <c r="B14" s="34" t="s">
        <v>50</v>
      </c>
      <c r="C14" s="10" t="s">
        <v>113</v>
      </c>
      <c r="D14" s="9" t="s">
        <v>48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 t="e">
        <v>#DIV/0!</v>
      </c>
      <c r="AF14" s="11" t="e">
        <v>#DIV/0!</v>
      </c>
      <c r="AG14" s="11" t="e">
        <v>#DIV/0!</v>
      </c>
      <c r="AH14" s="11" t="e">
        <v>#DIV/0!</v>
      </c>
      <c r="AI14" s="11" t="e">
        <v>#DIV/0!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 t="e">
        <v>#DIV/0!</v>
      </c>
      <c r="AW14" s="11" t="e">
        <v>#DIV/0!</v>
      </c>
      <c r="AX14" s="11" t="e">
        <v>#DIV/0!</v>
      </c>
      <c r="AY14" s="11" t="e">
        <v>#DIV/0!</v>
      </c>
      <c r="AZ14" s="11" t="e">
        <v>#DIV/0!</v>
      </c>
      <c r="BA14" s="11"/>
      <c r="BB14" s="11"/>
      <c r="BC14" s="35"/>
    </row>
    <row r="15" spans="2:55" x14ac:dyDescent="0.3">
      <c r="B15" s="34" t="s">
        <v>51</v>
      </c>
      <c r="C15" s="10" t="s">
        <v>111</v>
      </c>
      <c r="D15" s="9" t="s">
        <v>48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 t="e">
        <v>#DIV/0!</v>
      </c>
      <c r="AF15" s="11" t="e">
        <v>#DIV/0!</v>
      </c>
      <c r="AG15" s="11" t="e">
        <v>#DIV/0!</v>
      </c>
      <c r="AH15" s="11" t="e">
        <v>#DIV/0!</v>
      </c>
      <c r="AI15" s="11" t="e">
        <v>#DIV/0!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 t="e">
        <v>#DIV/0!</v>
      </c>
      <c r="AW15" s="11" t="e">
        <v>#DIV/0!</v>
      </c>
      <c r="AX15" s="11" t="e">
        <v>#DIV/0!</v>
      </c>
      <c r="AY15" s="11" t="e">
        <v>#DIV/0!</v>
      </c>
      <c r="AZ15" s="11" t="e">
        <v>#DIV/0!</v>
      </c>
      <c r="BA15" s="11"/>
      <c r="BB15" s="11"/>
      <c r="BC15" s="35"/>
    </row>
    <row r="16" spans="2:55" x14ac:dyDescent="0.3">
      <c r="B16" s="34" t="s">
        <v>51</v>
      </c>
      <c r="C16" s="10" t="s">
        <v>112</v>
      </c>
      <c r="D16" s="9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 t="e">
        <v>#DIV/0!</v>
      </c>
      <c r="AF16" s="11" t="e">
        <v>#DIV/0!</v>
      </c>
      <c r="AG16" s="11" t="e">
        <v>#DIV/0!</v>
      </c>
      <c r="AH16" s="11" t="e">
        <v>#DIV/0!</v>
      </c>
      <c r="AI16" s="11" t="e">
        <v>#DIV/0!</v>
      </c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 t="e">
        <v>#DIV/0!</v>
      </c>
      <c r="AW16" s="11" t="e">
        <v>#DIV/0!</v>
      </c>
      <c r="AX16" s="11" t="e">
        <v>#DIV/0!</v>
      </c>
      <c r="AY16" s="11" t="e">
        <v>#DIV/0!</v>
      </c>
      <c r="AZ16" s="11" t="e">
        <v>#DIV/0!</v>
      </c>
      <c r="BA16" s="11"/>
      <c r="BB16" s="11"/>
      <c r="BC16" s="35"/>
    </row>
    <row r="17" spans="2:55" x14ac:dyDescent="0.3">
      <c r="B17" s="34" t="s">
        <v>51</v>
      </c>
      <c r="C17" s="10" t="s">
        <v>113</v>
      </c>
      <c r="D17" s="9" t="s">
        <v>48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 t="e">
        <v>#DIV/0!</v>
      </c>
      <c r="AF17" s="11" t="e">
        <v>#DIV/0!</v>
      </c>
      <c r="AG17" s="11" t="e">
        <v>#DIV/0!</v>
      </c>
      <c r="AH17" s="11" t="e">
        <v>#DIV/0!</v>
      </c>
      <c r="AI17" s="11" t="e">
        <v>#DIV/0!</v>
      </c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 t="e">
        <v>#DIV/0!</v>
      </c>
      <c r="AW17" s="11" t="e">
        <v>#DIV/0!</v>
      </c>
      <c r="AX17" s="11" t="e">
        <v>#DIV/0!</v>
      </c>
      <c r="AY17" s="11" t="e">
        <v>#DIV/0!</v>
      </c>
      <c r="AZ17" s="11" t="e">
        <v>#DIV/0!</v>
      </c>
      <c r="BA17" s="11"/>
      <c r="BB17" s="11"/>
      <c r="BC17" s="35"/>
    </row>
    <row r="18" spans="2:55" x14ac:dyDescent="0.3">
      <c r="B18" s="34" t="s">
        <v>52</v>
      </c>
      <c r="C18" s="10" t="s">
        <v>111</v>
      </c>
      <c r="D18" s="9" t="s">
        <v>48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 t="e">
        <v>#DIV/0!</v>
      </c>
      <c r="AF18" s="11" t="e">
        <v>#DIV/0!</v>
      </c>
      <c r="AG18" s="11" t="e">
        <v>#DIV/0!</v>
      </c>
      <c r="AH18" s="11" t="e">
        <v>#DIV/0!</v>
      </c>
      <c r="AI18" s="11" t="e">
        <v>#DIV/0!</v>
      </c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 t="e">
        <v>#DIV/0!</v>
      </c>
      <c r="AW18" s="11" t="e">
        <v>#DIV/0!</v>
      </c>
      <c r="AX18" s="11" t="e">
        <v>#DIV/0!</v>
      </c>
      <c r="AY18" s="11" t="e">
        <v>#DIV/0!</v>
      </c>
      <c r="AZ18" s="11" t="e">
        <v>#DIV/0!</v>
      </c>
      <c r="BA18" s="11"/>
      <c r="BB18" s="11"/>
      <c r="BC18" s="35"/>
    </row>
    <row r="19" spans="2:55" x14ac:dyDescent="0.3">
      <c r="B19" s="34" t="s">
        <v>52</v>
      </c>
      <c r="C19" s="10" t="s">
        <v>112</v>
      </c>
      <c r="D19" s="9" t="s">
        <v>48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 t="e">
        <v>#DIV/0!</v>
      </c>
      <c r="AF19" s="11" t="e">
        <v>#DIV/0!</v>
      </c>
      <c r="AG19" s="11" t="e">
        <v>#DIV/0!</v>
      </c>
      <c r="AH19" s="11" t="e">
        <v>#DIV/0!</v>
      </c>
      <c r="AI19" s="11" t="e">
        <v>#DIV/0!</v>
      </c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 t="e">
        <v>#DIV/0!</v>
      </c>
      <c r="AW19" s="11" t="e">
        <v>#DIV/0!</v>
      </c>
      <c r="AX19" s="11" t="e">
        <v>#DIV/0!</v>
      </c>
      <c r="AY19" s="11" t="e">
        <v>#DIV/0!</v>
      </c>
      <c r="AZ19" s="11" t="e">
        <v>#DIV/0!</v>
      </c>
      <c r="BA19" s="11"/>
      <c r="BB19" s="11"/>
      <c r="BC19" s="35"/>
    </row>
    <row r="20" spans="2:55" x14ac:dyDescent="0.3">
      <c r="B20" s="34" t="s">
        <v>52</v>
      </c>
      <c r="C20" s="10" t="s">
        <v>113</v>
      </c>
      <c r="D20" s="9" t="s">
        <v>48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e">
        <v>#DIV/0!</v>
      </c>
      <c r="AF20" s="11" t="e">
        <v>#DIV/0!</v>
      </c>
      <c r="AG20" s="11" t="e">
        <v>#DIV/0!</v>
      </c>
      <c r="AH20" s="11" t="e">
        <v>#DIV/0!</v>
      </c>
      <c r="AI20" s="11" t="e">
        <v>#DIV/0!</v>
      </c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 t="e">
        <v>#DIV/0!</v>
      </c>
      <c r="AW20" s="11" t="e">
        <v>#DIV/0!</v>
      </c>
      <c r="AX20" s="11" t="e">
        <v>#DIV/0!</v>
      </c>
      <c r="AY20" s="11" t="e">
        <v>#DIV/0!</v>
      </c>
      <c r="AZ20" s="11" t="e">
        <v>#DIV/0!</v>
      </c>
      <c r="BA20" s="11"/>
      <c r="BB20" s="11"/>
      <c r="BC20" s="35"/>
    </row>
    <row r="21" spans="2:55" x14ac:dyDescent="0.3">
      <c r="B21" s="28" t="s">
        <v>47</v>
      </c>
      <c r="C21" s="13" t="s">
        <v>4</v>
      </c>
      <c r="D21" s="12" t="s">
        <v>48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 t="e">
        <v>#DIV/0!</v>
      </c>
      <c r="AF21" s="12" t="e">
        <v>#DIV/0!</v>
      </c>
      <c r="AG21" s="12" t="e">
        <v>#DIV/0!</v>
      </c>
      <c r="AH21" s="12" t="e">
        <v>#DIV/0!</v>
      </c>
      <c r="AI21" s="12" t="e">
        <v>#DIV/0!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e">
        <v>#DIV/0!</v>
      </c>
      <c r="AW21" s="12" t="e">
        <v>#DIV/0!</v>
      </c>
      <c r="AX21" s="12" t="e">
        <v>#DIV/0!</v>
      </c>
      <c r="AY21" s="12" t="e">
        <v>#DIV/0!</v>
      </c>
      <c r="AZ21" s="12" t="e">
        <v>#DIV/0!</v>
      </c>
      <c r="BA21" s="12"/>
      <c r="BB21" s="12"/>
      <c r="BC21" s="29"/>
    </row>
    <row r="22" spans="2:55" x14ac:dyDescent="0.3">
      <c r="B22" s="28" t="s">
        <v>47</v>
      </c>
      <c r="C22" s="13" t="s">
        <v>5</v>
      </c>
      <c r="D22" s="12" t="s">
        <v>48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 t="e">
        <v>#DIV/0!</v>
      </c>
      <c r="AF22" s="12" t="e">
        <v>#DIV/0!</v>
      </c>
      <c r="AG22" s="12" t="e">
        <v>#DIV/0!</v>
      </c>
      <c r="AH22" s="12" t="e">
        <v>#DIV/0!</v>
      </c>
      <c r="AI22" s="12" t="e">
        <v>#DIV/0!</v>
      </c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e">
        <v>#DIV/0!</v>
      </c>
      <c r="AW22" s="12" t="e">
        <v>#DIV/0!</v>
      </c>
      <c r="AX22" s="12" t="e">
        <v>#DIV/0!</v>
      </c>
      <c r="AY22" s="12" t="e">
        <v>#DIV/0!</v>
      </c>
      <c r="AZ22" s="12" t="e">
        <v>#DIV/0!</v>
      </c>
      <c r="BA22" s="12"/>
      <c r="BB22" s="12"/>
      <c r="BC22" s="29"/>
    </row>
    <row r="23" spans="2:55" x14ac:dyDescent="0.3">
      <c r="B23" s="30" t="s">
        <v>47</v>
      </c>
      <c r="C23" s="31" t="s">
        <v>9</v>
      </c>
      <c r="D23" s="32" t="s">
        <v>48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 t="e">
        <v>#DIV/0!</v>
      </c>
      <c r="AF23" s="32" t="e">
        <v>#DIV/0!</v>
      </c>
      <c r="AG23" s="32" t="e">
        <v>#DIV/0!</v>
      </c>
      <c r="AH23" s="32" t="e">
        <v>#DIV/0!</v>
      </c>
      <c r="AI23" s="32" t="e">
        <v>#DIV/0!</v>
      </c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 t="e">
        <v>#DIV/0!</v>
      </c>
      <c r="AW23" s="32" t="e">
        <v>#DIV/0!</v>
      </c>
      <c r="AX23" s="32" t="e">
        <v>#DIV/0!</v>
      </c>
      <c r="AY23" s="32" t="e">
        <v>#DIV/0!</v>
      </c>
      <c r="AZ23" s="32" t="e">
        <v>#DIV/0!</v>
      </c>
      <c r="BA23" s="32"/>
      <c r="BB23" s="32"/>
      <c r="BC23" s="33"/>
    </row>
    <row r="24" spans="2:55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2:55" x14ac:dyDescent="0.3">
      <c r="B25" s="6"/>
      <c r="C25" s="6"/>
      <c r="D25" s="6"/>
      <c r="E25" s="6"/>
      <c r="F25" s="6"/>
      <c r="G25" s="6"/>
      <c r="H25" s="6"/>
      <c r="I25">
        <f>1-H5/I5</f>
        <v>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2:55" x14ac:dyDescent="0.3">
      <c r="B26" s="5" t="s">
        <v>6</v>
      </c>
      <c r="C26" s="6"/>
      <c r="D26" s="6"/>
      <c r="E26" s="6"/>
      <c r="F26" s="6"/>
      <c r="G26" s="6"/>
      <c r="H26" s="6"/>
      <c r="I26">
        <f t="shared" ref="I26:I27" si="11">1-H6/I6</f>
        <v>0.29632070291048873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2:55" x14ac:dyDescent="0.3">
      <c r="B27" s="3"/>
      <c r="C27" s="7" t="s">
        <v>7</v>
      </c>
      <c r="D27" s="8" t="s">
        <v>102</v>
      </c>
      <c r="E27" s="6"/>
      <c r="F27" s="6"/>
      <c r="G27" s="6"/>
      <c r="H27" s="6"/>
      <c r="I27">
        <f t="shared" si="11"/>
        <v>0.20693119035660468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2:55" x14ac:dyDescent="0.3">
      <c r="B28" s="2"/>
      <c r="C28" s="7" t="s">
        <v>8</v>
      </c>
      <c r="D28" s="8" t="s">
        <v>103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2:55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2:55" x14ac:dyDescent="0.3">
      <c r="B30" s="7" t="s">
        <v>20</v>
      </c>
      <c r="C30" s="8" t="s">
        <v>53</v>
      </c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2:55" x14ac:dyDescent="0.3">
      <c r="B31" s="7" t="s">
        <v>22</v>
      </c>
      <c r="C31" s="8" t="s">
        <v>54</v>
      </c>
      <c r="D31" s="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2:55" x14ac:dyDescent="0.3">
      <c r="B32" s="7" t="s">
        <v>26</v>
      </c>
      <c r="C32" s="8" t="s">
        <v>55</v>
      </c>
      <c r="D32" s="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2:55" x14ac:dyDescent="0.3">
      <c r="B33" s="7" t="s">
        <v>23</v>
      </c>
      <c r="C33" s="8" t="s">
        <v>56</v>
      </c>
      <c r="D33" s="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2:55" x14ac:dyDescent="0.3">
      <c r="B34" s="7" t="s">
        <v>57</v>
      </c>
      <c r="C34" s="7" t="s">
        <v>58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2:55" x14ac:dyDescent="0.3">
      <c r="B35" s="7" t="s">
        <v>59</v>
      </c>
      <c r="C35" s="7" t="s">
        <v>60</v>
      </c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2:55" x14ac:dyDescent="0.3">
      <c r="B36" s="7" t="s">
        <v>61</v>
      </c>
      <c r="C36" s="7" t="s">
        <v>62</v>
      </c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2:55" x14ac:dyDescent="0.3">
      <c r="B37" s="7" t="s">
        <v>63</v>
      </c>
      <c r="C37" s="7" t="s">
        <v>64</v>
      </c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2:55" x14ac:dyDescent="0.3">
      <c r="B38" s="7" t="s">
        <v>65</v>
      </c>
      <c r="C38" s="7" t="s">
        <v>66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2:55" x14ac:dyDescent="0.3">
      <c r="B39" s="7" t="s">
        <v>67</v>
      </c>
      <c r="C39" s="7" t="s">
        <v>68</v>
      </c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2:55" x14ac:dyDescent="0.3">
      <c r="B40" s="7" t="s">
        <v>69</v>
      </c>
      <c r="C40" s="7" t="s">
        <v>70</v>
      </c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2:55" x14ac:dyDescent="0.3">
      <c r="B41" s="7" t="s">
        <v>71</v>
      </c>
      <c r="C41" s="7" t="s">
        <v>72</v>
      </c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2:55" x14ac:dyDescent="0.3">
      <c r="B42" s="7" t="s">
        <v>73</v>
      </c>
      <c r="C42" s="7" t="s">
        <v>74</v>
      </c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2:55" x14ac:dyDescent="0.3">
      <c r="B43" s="7" t="s">
        <v>75</v>
      </c>
      <c r="C43" s="7" t="s">
        <v>76</v>
      </c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2:55" x14ac:dyDescent="0.3">
      <c r="B44" s="7" t="s">
        <v>77</v>
      </c>
      <c r="C44" s="7" t="s">
        <v>78</v>
      </c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2:55" x14ac:dyDescent="0.3">
      <c r="B45" s="7" t="s">
        <v>79</v>
      </c>
      <c r="C45" s="8"/>
      <c r="D45" s="8"/>
    </row>
  </sheetData>
  <pageMargins left="0.7" right="0.7" top="0.75" bottom="0.75" header="0.3" footer="0.3"/>
  <pageSetup paperSize="9" orientation="portrait" horizontalDpi="30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F876-C494-4BE8-B503-0FC31174236F}">
  <sheetPr>
    <tabColor theme="9"/>
  </sheetPr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505A-9C24-4DF0-A5C0-88E15BA8CE97}">
  <dimension ref="A1:S2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.109375" defaultRowHeight="15.6" x14ac:dyDescent="0.3"/>
  <cols>
    <col min="1" max="1" width="80.88671875" style="41" customWidth="1"/>
    <col min="2" max="2" width="45.6640625" style="6" customWidth="1"/>
    <col min="3" max="3" width="11.5546875" style="6" customWidth="1"/>
    <col min="4" max="4" width="45.6640625" style="6" customWidth="1"/>
    <col min="5" max="5" width="11.6640625" style="6" customWidth="1"/>
    <col min="6" max="6" width="45.6640625" style="6" customWidth="1"/>
    <col min="7" max="7" width="11.6640625" style="6" customWidth="1"/>
    <col min="8" max="8" width="45.6640625" style="6" customWidth="1"/>
    <col min="9" max="9" width="11.6640625" style="6" customWidth="1"/>
    <col min="10" max="10" width="45.6640625" style="6" customWidth="1"/>
    <col min="11" max="11" width="11.6640625" style="6" customWidth="1"/>
    <col min="12" max="12" width="45.6640625" style="6" customWidth="1"/>
    <col min="13" max="13" width="11.6640625" style="6" customWidth="1"/>
    <col min="14" max="14" width="45.6640625" style="6" customWidth="1"/>
    <col min="15" max="15" width="11.88671875" style="6" customWidth="1"/>
    <col min="16" max="16" width="45.6640625" style="6" customWidth="1"/>
    <col min="17" max="17" width="11.6640625" style="6" customWidth="1"/>
    <col min="18" max="18" width="9.109375" style="6"/>
    <col min="19" max="19" width="80.88671875" style="41" bestFit="1" customWidth="1"/>
    <col min="20" max="20" width="47.33203125" style="6" customWidth="1"/>
    <col min="21" max="21" width="19.44140625" style="6" customWidth="1"/>
    <col min="22" max="16384" width="9.109375" style="6"/>
  </cols>
  <sheetData>
    <row r="1" spans="1:3" ht="20.399999999999999" x14ac:dyDescent="0.3">
      <c r="A1" s="42" t="s">
        <v>0</v>
      </c>
      <c r="B1" s="43"/>
      <c r="C1" s="44"/>
    </row>
    <row r="2" spans="1:3" x14ac:dyDescent="0.3">
      <c r="A2" s="45" t="s">
        <v>84</v>
      </c>
      <c r="B2" s="46"/>
      <c r="C2" s="47" t="s">
        <v>80</v>
      </c>
    </row>
    <row r="3" spans="1:3" ht="62.4" x14ac:dyDescent="0.3">
      <c r="A3" s="23" t="s">
        <v>86</v>
      </c>
      <c r="B3" s="21" t="s">
        <v>157</v>
      </c>
      <c r="C3" s="21"/>
    </row>
    <row r="4" spans="1:3" x14ac:dyDescent="0.3">
      <c r="A4" s="23" t="s">
        <v>85</v>
      </c>
      <c r="B4" s="21">
        <v>2021</v>
      </c>
      <c r="C4" s="21"/>
    </row>
    <row r="5" spans="1:3" x14ac:dyDescent="0.3">
      <c r="A5" s="23" t="s">
        <v>81</v>
      </c>
      <c r="B5" s="21" t="s">
        <v>126</v>
      </c>
      <c r="C5" s="21"/>
    </row>
    <row r="6" spans="1:3" x14ac:dyDescent="0.3">
      <c r="A6" s="23" t="s">
        <v>87</v>
      </c>
      <c r="B6" s="21" t="s">
        <v>156</v>
      </c>
      <c r="C6" s="21"/>
    </row>
    <row r="7" spans="1:3" x14ac:dyDescent="0.3">
      <c r="A7" s="23" t="s">
        <v>88</v>
      </c>
      <c r="B7" s="21" t="s">
        <v>83</v>
      </c>
      <c r="C7" s="21"/>
    </row>
    <row r="8" spans="1:3" ht="31.2" x14ac:dyDescent="0.3">
      <c r="A8" s="23" t="s">
        <v>89</v>
      </c>
      <c r="B8" s="21" t="s">
        <v>155</v>
      </c>
      <c r="C8" s="21"/>
    </row>
    <row r="9" spans="1:3" x14ac:dyDescent="0.3">
      <c r="A9" s="23" t="s">
        <v>90</v>
      </c>
      <c r="B9" s="21" t="s">
        <v>154</v>
      </c>
      <c r="C9" s="21"/>
    </row>
    <row r="10" spans="1:3" ht="7.5" customHeight="1" x14ac:dyDescent="0.3">
      <c r="A10" s="23"/>
      <c r="B10" s="15"/>
      <c r="C10" s="15"/>
    </row>
    <row r="11" spans="1:3" x14ac:dyDescent="0.3">
      <c r="A11" s="37" t="s">
        <v>91</v>
      </c>
      <c r="B11" s="44"/>
      <c r="C11" s="47" t="s">
        <v>80</v>
      </c>
    </row>
    <row r="12" spans="1:3" x14ac:dyDescent="0.3">
      <c r="A12" s="23" t="s">
        <v>92</v>
      </c>
      <c r="B12" s="21" t="s">
        <v>83</v>
      </c>
      <c r="C12" s="21"/>
    </row>
    <row r="13" spans="1:3" x14ac:dyDescent="0.3">
      <c r="A13" s="23" t="s">
        <v>93</v>
      </c>
      <c r="B13" s="21" t="s">
        <v>83</v>
      </c>
      <c r="C13" s="21"/>
    </row>
    <row r="14" spans="1:3" x14ac:dyDescent="0.3">
      <c r="A14" s="23" t="s">
        <v>94</v>
      </c>
      <c r="B14" s="21" t="s">
        <v>83</v>
      </c>
      <c r="C14" s="21"/>
    </row>
    <row r="15" spans="1:3" x14ac:dyDescent="0.3">
      <c r="A15" s="23" t="s">
        <v>95</v>
      </c>
      <c r="B15" s="21" t="s">
        <v>153</v>
      </c>
      <c r="C15" s="21"/>
    </row>
    <row r="16" spans="1:3" x14ac:dyDescent="0.3">
      <c r="A16" s="23" t="s">
        <v>96</v>
      </c>
      <c r="B16" s="21" t="s">
        <v>83</v>
      </c>
      <c r="C16" s="21"/>
    </row>
    <row r="17" spans="1:3" x14ac:dyDescent="0.3">
      <c r="A17" s="40" t="s">
        <v>97</v>
      </c>
      <c r="B17" s="21" t="s">
        <v>132</v>
      </c>
      <c r="C17" s="21"/>
    </row>
    <row r="18" spans="1:3" ht="7.5" customHeight="1" x14ac:dyDescent="0.3">
      <c r="A18" s="23"/>
      <c r="B18" s="15"/>
      <c r="C18" s="15"/>
    </row>
    <row r="19" spans="1:3" x14ac:dyDescent="0.3">
      <c r="A19" s="37" t="s">
        <v>98</v>
      </c>
      <c r="B19" s="44"/>
      <c r="C19" s="47" t="s">
        <v>80</v>
      </c>
    </row>
    <row r="20" spans="1:3" x14ac:dyDescent="0.3">
      <c r="A20" s="23" t="s">
        <v>99</v>
      </c>
      <c r="B20" s="21" t="s">
        <v>152</v>
      </c>
      <c r="C20" s="21"/>
    </row>
    <row r="21" spans="1:3" ht="15.75" customHeight="1" x14ac:dyDescent="0.3">
      <c r="A21" s="39" t="s">
        <v>100</v>
      </c>
      <c r="B21" s="21" t="s">
        <v>83</v>
      </c>
      <c r="C21" s="21"/>
    </row>
  </sheetData>
  <dataValidations count="2">
    <dataValidation type="list" allowBlank="1" showInputMessage="1" showErrorMessage="1" sqref="B6" xr:uid="{00000000-0002-0000-0C00-000007000000}">
      <formula1>"Please select, Area of the road, Functional class, Speed limits, Type of carriageway, Other (Please specify)"</formula1>
    </dataValidation>
    <dataValidation type="list" allowBlank="1" showInputMessage="1" showErrorMessage="1" sqref="B5" xr:uid="{00000000-0002-0000-0C00-000006000000}">
      <formula1>"Please select, Roadside observations by researchers, Automated measurements, Self-reported behaviour, Observations/measurements by the police, Analysis of video images, Analysis of existing databases, Other (please specify)"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C435-D5DC-4DD5-A0B3-75FCCC5F8E42}">
  <dimension ref="B1:BC45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RowHeight="15.6" x14ac:dyDescent="0.3"/>
  <cols>
    <col min="1" max="1" width="5.6640625" customWidth="1"/>
    <col min="2" max="2" width="23.109375" bestFit="1" customWidth="1"/>
    <col min="3" max="3" width="18" customWidth="1"/>
    <col min="4" max="4" width="46.109375" customWidth="1"/>
    <col min="5" max="5" width="35.88671875" customWidth="1"/>
    <col min="6" max="6" width="29.109375" customWidth="1"/>
    <col min="7" max="7" width="7" customWidth="1"/>
    <col min="8" max="8" width="56.6640625" customWidth="1"/>
    <col min="9" max="9" width="5.5546875" customWidth="1"/>
    <col min="10" max="10" width="5.6640625" customWidth="1"/>
    <col min="11" max="11" width="9.6640625" customWidth="1"/>
    <col min="12" max="12" width="24.44140625" customWidth="1"/>
    <col min="13" max="13" width="24.88671875" customWidth="1"/>
    <col min="14" max="14" width="26.6640625" customWidth="1"/>
    <col min="15" max="15" width="7.5546875" customWidth="1"/>
    <col min="16" max="16" width="50.5546875" bestFit="1" customWidth="1"/>
    <col min="17" max="17" width="5.5546875" customWidth="1"/>
    <col min="18" max="18" width="6.109375" customWidth="1"/>
    <col min="19" max="19" width="9.6640625" customWidth="1"/>
    <col min="20" max="20" width="25.5546875" customWidth="1"/>
    <col min="21" max="21" width="25.88671875" customWidth="1"/>
    <col min="22" max="24" width="32" customWidth="1"/>
    <col min="25" max="27" width="32.33203125" customWidth="1"/>
    <col min="28" max="30" width="32" customWidth="1"/>
    <col min="31" max="32" width="30.5546875" customWidth="1"/>
    <col min="33" max="35" width="28.6640625" customWidth="1"/>
    <col min="36" max="36" width="9.44140625" customWidth="1"/>
    <col min="37" max="37" width="25.5546875" customWidth="1"/>
    <col min="38" max="38" width="25.88671875" customWidth="1"/>
    <col min="39" max="41" width="23.44140625" customWidth="1"/>
    <col min="42" max="44" width="23.6640625" customWidth="1"/>
    <col min="45" max="47" width="23.44140625" customWidth="1"/>
    <col min="48" max="49" width="30.5546875" customWidth="1"/>
    <col min="50" max="52" width="28.6640625" customWidth="1"/>
    <col min="53" max="53" width="9.44140625" customWidth="1"/>
    <col min="54" max="54" width="25.5546875" customWidth="1"/>
    <col min="55" max="55" width="25.88671875" customWidth="1"/>
  </cols>
  <sheetData>
    <row r="1" spans="2:55" ht="20.399999999999999" x14ac:dyDescent="0.35">
      <c r="B1" s="4" t="s">
        <v>10</v>
      </c>
    </row>
    <row r="2" spans="2:55" ht="18" x14ac:dyDescent="0.3">
      <c r="B2" s="17" t="s">
        <v>1</v>
      </c>
    </row>
    <row r="3" spans="2:55" ht="20.399999999999999" x14ac:dyDescent="0.35">
      <c r="B3" s="14"/>
      <c r="C3" s="15"/>
      <c r="D3" s="15"/>
      <c r="E3" s="15"/>
      <c r="F3" s="16" t="s">
        <v>11</v>
      </c>
      <c r="G3" s="16"/>
      <c r="H3" s="16"/>
      <c r="I3" s="16"/>
      <c r="J3" s="16"/>
      <c r="K3" s="16"/>
      <c r="L3" s="16"/>
      <c r="M3" s="16"/>
      <c r="N3" s="16" t="s">
        <v>12</v>
      </c>
      <c r="O3" s="16"/>
      <c r="P3" s="16"/>
      <c r="Q3" s="16"/>
      <c r="R3" s="16"/>
      <c r="S3" s="16"/>
      <c r="T3" s="16"/>
      <c r="U3" s="16"/>
      <c r="V3" s="16" t="s">
        <v>13</v>
      </c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63" t="s">
        <v>14</v>
      </c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</row>
    <row r="4" spans="2:55" ht="24.75" customHeight="1" x14ac:dyDescent="0.3">
      <c r="B4" s="36" t="s">
        <v>15</v>
      </c>
      <c r="C4" s="27" t="s">
        <v>16</v>
      </c>
      <c r="D4" s="26" t="s">
        <v>17</v>
      </c>
      <c r="E4" s="27" t="s">
        <v>18</v>
      </c>
      <c r="F4" s="27" t="s">
        <v>19</v>
      </c>
      <c r="G4" s="27" t="s">
        <v>20</v>
      </c>
      <c r="H4" s="27" t="s">
        <v>21</v>
      </c>
      <c r="I4" s="27" t="s">
        <v>22</v>
      </c>
      <c r="J4" s="27" t="s">
        <v>23</v>
      </c>
      <c r="K4" s="27" t="s">
        <v>11</v>
      </c>
      <c r="L4" s="24" t="s">
        <v>2</v>
      </c>
      <c r="M4" s="24" t="s">
        <v>3</v>
      </c>
      <c r="N4" s="27" t="s">
        <v>24</v>
      </c>
      <c r="O4" s="27" t="s">
        <v>109</v>
      </c>
      <c r="P4" s="27" t="s">
        <v>25</v>
      </c>
      <c r="Q4" s="27" t="s">
        <v>26</v>
      </c>
      <c r="R4" s="27" t="s">
        <v>110</v>
      </c>
      <c r="S4" s="27" t="s">
        <v>12</v>
      </c>
      <c r="T4" s="24" t="s">
        <v>101</v>
      </c>
      <c r="U4" s="24" t="s">
        <v>104</v>
      </c>
      <c r="V4" s="27" t="s">
        <v>27</v>
      </c>
      <c r="W4" s="27" t="s">
        <v>144</v>
      </c>
      <c r="X4" s="27" t="s">
        <v>28</v>
      </c>
      <c r="Y4" s="27" t="s">
        <v>29</v>
      </c>
      <c r="Z4" s="27" t="s">
        <v>145</v>
      </c>
      <c r="AA4" s="27" t="s">
        <v>30</v>
      </c>
      <c r="AB4" s="27" t="s">
        <v>31</v>
      </c>
      <c r="AC4" s="27" t="s">
        <v>146</v>
      </c>
      <c r="AD4" s="27" t="s">
        <v>32</v>
      </c>
      <c r="AE4" s="27" t="s">
        <v>33</v>
      </c>
      <c r="AF4" s="27" t="s">
        <v>34</v>
      </c>
      <c r="AG4" s="27" t="s">
        <v>35</v>
      </c>
      <c r="AH4" s="27" t="s">
        <v>147</v>
      </c>
      <c r="AI4" s="27" t="s">
        <v>36</v>
      </c>
      <c r="AJ4" s="27" t="s">
        <v>13</v>
      </c>
      <c r="AK4" s="24" t="s">
        <v>105</v>
      </c>
      <c r="AL4" s="24" t="s">
        <v>106</v>
      </c>
      <c r="AM4" s="27" t="s">
        <v>37</v>
      </c>
      <c r="AN4" s="27" t="s">
        <v>148</v>
      </c>
      <c r="AO4" s="27" t="s">
        <v>38</v>
      </c>
      <c r="AP4" s="27" t="s">
        <v>39</v>
      </c>
      <c r="AQ4" s="27" t="s">
        <v>149</v>
      </c>
      <c r="AR4" s="27" t="s">
        <v>40</v>
      </c>
      <c r="AS4" s="27" t="s">
        <v>41</v>
      </c>
      <c r="AT4" s="27" t="s">
        <v>150</v>
      </c>
      <c r="AU4" s="27" t="s">
        <v>42</v>
      </c>
      <c r="AV4" s="27" t="s">
        <v>43</v>
      </c>
      <c r="AW4" s="27" t="s">
        <v>44</v>
      </c>
      <c r="AX4" s="27" t="s">
        <v>45</v>
      </c>
      <c r="AY4" s="27" t="s">
        <v>151</v>
      </c>
      <c r="AZ4" s="27" t="s">
        <v>46</v>
      </c>
      <c r="BA4" s="27" t="s">
        <v>14</v>
      </c>
      <c r="BB4" s="24" t="s">
        <v>107</v>
      </c>
      <c r="BC4" s="25" t="s">
        <v>108</v>
      </c>
    </row>
    <row r="5" spans="2:55" x14ac:dyDescent="0.3">
      <c r="B5" s="28" t="s">
        <v>47</v>
      </c>
      <c r="C5" s="13" t="s">
        <v>4</v>
      </c>
      <c r="D5" s="12" t="s">
        <v>48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 t="e">
        <v>#DIV/0!</v>
      </c>
      <c r="AF5" s="12" t="e">
        <v>#DIV/0!</v>
      </c>
      <c r="AG5" s="12" t="e">
        <v>#DIV/0!</v>
      </c>
      <c r="AH5" s="12" t="e">
        <v>#DIV/0!</v>
      </c>
      <c r="AI5" s="12" t="e">
        <v>#DIV/0!</v>
      </c>
      <c r="AJ5" s="12"/>
      <c r="AK5" s="12"/>
      <c r="AL5" s="12"/>
      <c r="AM5" s="12">
        <v>0</v>
      </c>
      <c r="AN5" s="12">
        <v>0</v>
      </c>
      <c r="AO5" s="12"/>
      <c r="AP5" s="12"/>
      <c r="AQ5" s="12"/>
      <c r="AR5" s="12"/>
      <c r="AS5" s="12"/>
      <c r="AT5" s="12"/>
      <c r="AU5" s="12"/>
      <c r="AV5" s="12" t="e">
        <v>#DIV/0!</v>
      </c>
      <c r="AW5" s="12" t="e">
        <v>#DIV/0!</v>
      </c>
      <c r="AX5" s="12" t="e">
        <v>#DIV/0!</v>
      </c>
      <c r="AY5" s="12" t="e">
        <v>#DIV/0!</v>
      </c>
      <c r="AZ5" s="12" t="e">
        <v>#DIV/0!</v>
      </c>
      <c r="BA5" s="64" t="e">
        <f>(Table18[[#This Row],[Length of roads RS70]]+Table18[[#This Row],[Length of roads RL70]])/Table18[[#This Row],[Length of roads RH70]]</f>
        <v>#DIV/0!</v>
      </c>
      <c r="BB5" s="12"/>
      <c r="BC5" s="29"/>
    </row>
    <row r="6" spans="2:55" x14ac:dyDescent="0.3">
      <c r="B6" s="28" t="s">
        <v>47</v>
      </c>
      <c r="C6" s="13" t="s">
        <v>5</v>
      </c>
      <c r="D6" s="12" t="s">
        <v>48</v>
      </c>
      <c r="E6" s="12">
        <v>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 t="e">
        <v>#DIV/0!</v>
      </c>
      <c r="AF6" s="12" t="e">
        <v>#DIV/0!</v>
      </c>
      <c r="AG6" s="12" t="e">
        <v>#DIV/0!</v>
      </c>
      <c r="AH6" s="12" t="e">
        <v>#DIV/0!</v>
      </c>
      <c r="AI6" s="12" t="e">
        <v>#DIV/0!</v>
      </c>
      <c r="AJ6" s="12"/>
      <c r="AK6" s="12"/>
      <c r="AL6" s="12"/>
      <c r="AM6" s="12">
        <v>0</v>
      </c>
      <c r="AN6" s="12">
        <v>0</v>
      </c>
      <c r="AO6" s="12">
        <v>724.31</v>
      </c>
      <c r="AP6" s="12">
        <v>0</v>
      </c>
      <c r="AQ6" s="12">
        <v>0</v>
      </c>
      <c r="AR6" s="12">
        <v>18960.68</v>
      </c>
      <c r="AS6" s="12">
        <v>0</v>
      </c>
      <c r="AT6" s="12">
        <v>0</v>
      </c>
      <c r="AU6" s="12">
        <v>116.82</v>
      </c>
      <c r="AV6" s="64">
        <f>Table18[[#This Row],[Length of roads RS70]]/Table18[[#This Row],[Length of roads RH70]]</f>
        <v>6.1611714347797652E-3</v>
      </c>
      <c r="AW6" s="64">
        <f>Table18[[#This Row],[Length of roads RL70]]/Table18[[#This Row],[Length of roads RH70]]</f>
        <v>3.8200634154471252E-2</v>
      </c>
      <c r="AX6" s="64"/>
      <c r="AY6" s="64"/>
      <c r="AZ6" s="64"/>
      <c r="BA6" s="64">
        <f>(Table18[[#This Row],[Length of roads RS70]]+Table18[[#This Row],[Length of roads RL70]])/Table18[[#This Row],[Length of roads RH70]]</f>
        <v>4.4361805589251013E-2</v>
      </c>
      <c r="BB6" s="64"/>
      <c r="BC6" s="65"/>
    </row>
    <row r="7" spans="2:55" x14ac:dyDescent="0.3">
      <c r="B7" s="30" t="s">
        <v>47</v>
      </c>
      <c r="C7" s="31" t="s">
        <v>9</v>
      </c>
      <c r="D7" s="32" t="s">
        <v>48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 t="e">
        <v>#DIV/0!</v>
      </c>
      <c r="AF7" s="32" t="e">
        <v>#DIV/0!</v>
      </c>
      <c r="AG7" s="32" t="e">
        <v>#DIV/0!</v>
      </c>
      <c r="AH7" s="32" t="e">
        <v>#DIV/0!</v>
      </c>
      <c r="AI7" s="32" t="e">
        <v>#DIV/0!</v>
      </c>
      <c r="AJ7" s="32"/>
      <c r="AK7" s="32"/>
      <c r="AL7" s="32"/>
      <c r="AM7" s="32">
        <v>0</v>
      </c>
      <c r="AN7" s="32">
        <v>0</v>
      </c>
      <c r="AO7" s="32">
        <v>0</v>
      </c>
      <c r="AP7" s="32">
        <v>0</v>
      </c>
      <c r="AQ7" s="32">
        <v>0</v>
      </c>
      <c r="AR7" s="32">
        <v>0</v>
      </c>
      <c r="AS7" s="32">
        <v>0</v>
      </c>
      <c r="AT7" s="32">
        <v>0</v>
      </c>
      <c r="AU7" s="32">
        <v>0</v>
      </c>
      <c r="AV7" s="66"/>
      <c r="AW7" s="66"/>
      <c r="AX7" s="66"/>
      <c r="AY7" s="66"/>
      <c r="AZ7" s="66"/>
      <c r="BA7" s="66"/>
      <c r="BB7" s="66"/>
      <c r="BC7" s="67"/>
    </row>
    <row r="8" spans="2:55" x14ac:dyDescent="0.3">
      <c r="B8" s="68"/>
      <c r="C8" s="6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2:55" ht="18" x14ac:dyDescent="0.3">
      <c r="B9" s="17" t="s">
        <v>49</v>
      </c>
      <c r="C9" s="6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2:55" ht="20.399999999999999" x14ac:dyDescent="0.35">
      <c r="B10" s="14"/>
      <c r="C10" s="15"/>
      <c r="D10" s="15"/>
      <c r="E10" s="15"/>
      <c r="F10" s="16" t="s">
        <v>11</v>
      </c>
      <c r="G10" s="16"/>
      <c r="H10" s="16"/>
      <c r="I10" s="16"/>
      <c r="J10" s="16"/>
      <c r="K10" s="16"/>
      <c r="L10" s="16"/>
      <c r="M10" s="16"/>
      <c r="N10" s="16" t="s">
        <v>12</v>
      </c>
      <c r="O10" s="16"/>
      <c r="P10" s="16"/>
      <c r="Q10" s="16"/>
      <c r="R10" s="16"/>
      <c r="S10" s="16"/>
      <c r="T10" s="16"/>
      <c r="U10" s="16"/>
      <c r="V10" s="16" t="s">
        <v>13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 t="s">
        <v>14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2:55" x14ac:dyDescent="0.3">
      <c r="B11" s="36" t="s">
        <v>15</v>
      </c>
      <c r="C11" s="27" t="s">
        <v>16</v>
      </c>
      <c r="D11" s="26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11</v>
      </c>
      <c r="L11" s="24" t="s">
        <v>2</v>
      </c>
      <c r="M11" s="24" t="s">
        <v>3</v>
      </c>
      <c r="N11" s="27" t="s">
        <v>24</v>
      </c>
      <c r="O11" s="27" t="s">
        <v>109</v>
      </c>
      <c r="P11" s="27" t="s">
        <v>25</v>
      </c>
      <c r="Q11" s="27" t="s">
        <v>26</v>
      </c>
      <c r="R11" s="27" t="s">
        <v>110</v>
      </c>
      <c r="S11" s="27" t="s">
        <v>12</v>
      </c>
      <c r="T11" s="24" t="s">
        <v>101</v>
      </c>
      <c r="U11" s="24" t="s">
        <v>104</v>
      </c>
      <c r="V11" s="27" t="s">
        <v>27</v>
      </c>
      <c r="W11" s="27" t="s">
        <v>144</v>
      </c>
      <c r="X11" s="27" t="s">
        <v>28</v>
      </c>
      <c r="Y11" s="27" t="s">
        <v>29</v>
      </c>
      <c r="Z11" s="27" t="s">
        <v>145</v>
      </c>
      <c r="AA11" s="27" t="s">
        <v>30</v>
      </c>
      <c r="AB11" s="27" t="s">
        <v>31</v>
      </c>
      <c r="AC11" s="27" t="s">
        <v>146</v>
      </c>
      <c r="AD11" s="27" t="s">
        <v>32</v>
      </c>
      <c r="AE11" s="27" t="s">
        <v>33</v>
      </c>
      <c r="AF11" s="27" t="s">
        <v>34</v>
      </c>
      <c r="AG11" s="27" t="s">
        <v>35</v>
      </c>
      <c r="AH11" s="27" t="s">
        <v>147</v>
      </c>
      <c r="AI11" s="27" t="s">
        <v>36</v>
      </c>
      <c r="AJ11" s="27" t="s">
        <v>13</v>
      </c>
      <c r="AK11" s="24" t="s">
        <v>105</v>
      </c>
      <c r="AL11" s="24" t="s">
        <v>106</v>
      </c>
      <c r="AM11" s="27" t="s">
        <v>37</v>
      </c>
      <c r="AN11" s="27" t="s">
        <v>148</v>
      </c>
      <c r="AO11" s="27" t="s">
        <v>38</v>
      </c>
      <c r="AP11" s="27" t="s">
        <v>39</v>
      </c>
      <c r="AQ11" s="27" t="s">
        <v>149</v>
      </c>
      <c r="AR11" s="27" t="s">
        <v>40</v>
      </c>
      <c r="AS11" s="27" t="s">
        <v>41</v>
      </c>
      <c r="AT11" s="27" t="s">
        <v>150</v>
      </c>
      <c r="AU11" s="27" t="s">
        <v>42</v>
      </c>
      <c r="AV11" s="27" t="s">
        <v>43</v>
      </c>
      <c r="AW11" s="27" t="s">
        <v>44</v>
      </c>
      <c r="AX11" s="27" t="s">
        <v>45</v>
      </c>
      <c r="AY11" s="27" t="s">
        <v>151</v>
      </c>
      <c r="AZ11" s="27" t="s">
        <v>46</v>
      </c>
      <c r="BA11" s="27" t="s">
        <v>14</v>
      </c>
      <c r="BB11" s="24" t="s">
        <v>107</v>
      </c>
      <c r="BC11" s="25" t="s">
        <v>108</v>
      </c>
    </row>
    <row r="12" spans="2:55" x14ac:dyDescent="0.3">
      <c r="B12" s="34" t="s">
        <v>50</v>
      </c>
      <c r="C12" s="10" t="s">
        <v>111</v>
      </c>
      <c r="D12" s="9" t="s">
        <v>48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e">
        <v>#DIV/0!</v>
      </c>
      <c r="AF12" s="11" t="e">
        <v>#DIV/0!</v>
      </c>
      <c r="AG12" s="11" t="e">
        <v>#DIV/0!</v>
      </c>
      <c r="AH12" s="11" t="e">
        <v>#DIV/0!</v>
      </c>
      <c r="AI12" s="11" t="e">
        <v>#DIV/0!</v>
      </c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 t="e">
        <v>#DIV/0!</v>
      </c>
      <c r="AW12" s="11" t="e">
        <v>#DIV/0!</v>
      </c>
      <c r="AX12" s="11" t="e">
        <v>#DIV/0!</v>
      </c>
      <c r="AY12" s="11" t="e">
        <v>#DIV/0!</v>
      </c>
      <c r="AZ12" s="11" t="e">
        <v>#DIV/0!</v>
      </c>
      <c r="BA12" s="11"/>
      <c r="BB12" s="11"/>
      <c r="BC12" s="35"/>
    </row>
    <row r="13" spans="2:55" x14ac:dyDescent="0.3">
      <c r="B13" s="34" t="s">
        <v>50</v>
      </c>
      <c r="C13" s="10" t="s">
        <v>112</v>
      </c>
      <c r="D13" s="9" t="s">
        <v>48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 t="e">
        <v>#DIV/0!</v>
      </c>
      <c r="AF13" s="11" t="e">
        <v>#DIV/0!</v>
      </c>
      <c r="AG13" s="11" t="e">
        <v>#DIV/0!</v>
      </c>
      <c r="AH13" s="11" t="e">
        <v>#DIV/0!</v>
      </c>
      <c r="AI13" s="11" t="e">
        <v>#DIV/0!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 t="e">
        <v>#DIV/0!</v>
      </c>
      <c r="AW13" s="11" t="e">
        <v>#DIV/0!</v>
      </c>
      <c r="AX13" s="11" t="e">
        <v>#DIV/0!</v>
      </c>
      <c r="AY13" s="11" t="e">
        <v>#DIV/0!</v>
      </c>
      <c r="AZ13" s="11" t="e">
        <v>#DIV/0!</v>
      </c>
      <c r="BA13" s="11"/>
      <c r="BB13" s="11"/>
      <c r="BC13" s="35"/>
    </row>
    <row r="14" spans="2:55" x14ac:dyDescent="0.3">
      <c r="B14" s="34" t="s">
        <v>50</v>
      </c>
      <c r="C14" s="10" t="s">
        <v>113</v>
      </c>
      <c r="D14" s="9" t="s">
        <v>48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 t="e">
        <v>#DIV/0!</v>
      </c>
      <c r="AF14" s="11" t="e">
        <v>#DIV/0!</v>
      </c>
      <c r="AG14" s="11" t="e">
        <v>#DIV/0!</v>
      </c>
      <c r="AH14" s="11" t="e">
        <v>#DIV/0!</v>
      </c>
      <c r="AI14" s="11" t="e">
        <v>#DIV/0!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 t="e">
        <v>#DIV/0!</v>
      </c>
      <c r="AW14" s="11" t="e">
        <v>#DIV/0!</v>
      </c>
      <c r="AX14" s="11" t="e">
        <v>#DIV/0!</v>
      </c>
      <c r="AY14" s="11" t="e">
        <v>#DIV/0!</v>
      </c>
      <c r="AZ14" s="11" t="e">
        <v>#DIV/0!</v>
      </c>
      <c r="BA14" s="11"/>
      <c r="BB14" s="11"/>
      <c r="BC14" s="35"/>
    </row>
    <row r="15" spans="2:55" x14ac:dyDescent="0.3">
      <c r="B15" s="34" t="s">
        <v>51</v>
      </c>
      <c r="C15" s="10" t="s">
        <v>111</v>
      </c>
      <c r="D15" s="9" t="s">
        <v>48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 t="e">
        <v>#DIV/0!</v>
      </c>
      <c r="AF15" s="11" t="e">
        <v>#DIV/0!</v>
      </c>
      <c r="AG15" s="11" t="e">
        <v>#DIV/0!</v>
      </c>
      <c r="AH15" s="11" t="e">
        <v>#DIV/0!</v>
      </c>
      <c r="AI15" s="11" t="e">
        <v>#DIV/0!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 t="e">
        <v>#DIV/0!</v>
      </c>
      <c r="AW15" s="11" t="e">
        <v>#DIV/0!</v>
      </c>
      <c r="AX15" s="11" t="e">
        <v>#DIV/0!</v>
      </c>
      <c r="AY15" s="11" t="e">
        <v>#DIV/0!</v>
      </c>
      <c r="AZ15" s="11" t="e">
        <v>#DIV/0!</v>
      </c>
      <c r="BA15" s="11"/>
      <c r="BB15" s="11"/>
      <c r="BC15" s="35"/>
    </row>
    <row r="16" spans="2:55" x14ac:dyDescent="0.3">
      <c r="B16" s="34" t="s">
        <v>51</v>
      </c>
      <c r="C16" s="10" t="s">
        <v>112</v>
      </c>
      <c r="D16" s="9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 t="e">
        <v>#DIV/0!</v>
      </c>
      <c r="AF16" s="11" t="e">
        <v>#DIV/0!</v>
      </c>
      <c r="AG16" s="11" t="e">
        <v>#DIV/0!</v>
      </c>
      <c r="AH16" s="11" t="e">
        <v>#DIV/0!</v>
      </c>
      <c r="AI16" s="11" t="e">
        <v>#DIV/0!</v>
      </c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 t="e">
        <v>#DIV/0!</v>
      </c>
      <c r="AW16" s="11" t="e">
        <v>#DIV/0!</v>
      </c>
      <c r="AX16" s="11" t="e">
        <v>#DIV/0!</v>
      </c>
      <c r="AY16" s="11" t="e">
        <v>#DIV/0!</v>
      </c>
      <c r="AZ16" s="11" t="e">
        <v>#DIV/0!</v>
      </c>
      <c r="BA16" s="11"/>
      <c r="BB16" s="11"/>
      <c r="BC16" s="35"/>
    </row>
    <row r="17" spans="2:55" x14ac:dyDescent="0.3">
      <c r="B17" s="34" t="s">
        <v>51</v>
      </c>
      <c r="C17" s="10" t="s">
        <v>113</v>
      </c>
      <c r="D17" s="9" t="s">
        <v>48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 t="e">
        <v>#DIV/0!</v>
      </c>
      <c r="AF17" s="11" t="e">
        <v>#DIV/0!</v>
      </c>
      <c r="AG17" s="11" t="e">
        <v>#DIV/0!</v>
      </c>
      <c r="AH17" s="11" t="e">
        <v>#DIV/0!</v>
      </c>
      <c r="AI17" s="11" t="e">
        <v>#DIV/0!</v>
      </c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 t="e">
        <v>#DIV/0!</v>
      </c>
      <c r="AW17" s="11" t="e">
        <v>#DIV/0!</v>
      </c>
      <c r="AX17" s="11" t="e">
        <v>#DIV/0!</v>
      </c>
      <c r="AY17" s="11" t="e">
        <v>#DIV/0!</v>
      </c>
      <c r="AZ17" s="11" t="e">
        <v>#DIV/0!</v>
      </c>
      <c r="BA17" s="11"/>
      <c r="BB17" s="11"/>
      <c r="BC17" s="35"/>
    </row>
    <row r="18" spans="2:55" x14ac:dyDescent="0.3">
      <c r="B18" s="34" t="s">
        <v>52</v>
      </c>
      <c r="C18" s="10" t="s">
        <v>111</v>
      </c>
      <c r="D18" s="9" t="s">
        <v>48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 t="e">
        <v>#DIV/0!</v>
      </c>
      <c r="AF18" s="11" t="e">
        <v>#DIV/0!</v>
      </c>
      <c r="AG18" s="11" t="e">
        <v>#DIV/0!</v>
      </c>
      <c r="AH18" s="11" t="e">
        <v>#DIV/0!</v>
      </c>
      <c r="AI18" s="11" t="e">
        <v>#DIV/0!</v>
      </c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 t="e">
        <v>#DIV/0!</v>
      </c>
      <c r="AW18" s="11" t="e">
        <v>#DIV/0!</v>
      </c>
      <c r="AX18" s="11" t="e">
        <v>#DIV/0!</v>
      </c>
      <c r="AY18" s="11" t="e">
        <v>#DIV/0!</v>
      </c>
      <c r="AZ18" s="11" t="e">
        <v>#DIV/0!</v>
      </c>
      <c r="BA18" s="11"/>
      <c r="BB18" s="11"/>
      <c r="BC18" s="35"/>
    </row>
    <row r="19" spans="2:55" x14ac:dyDescent="0.3">
      <c r="B19" s="34" t="s">
        <v>52</v>
      </c>
      <c r="C19" s="10" t="s">
        <v>112</v>
      </c>
      <c r="D19" s="9" t="s">
        <v>48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 t="e">
        <v>#DIV/0!</v>
      </c>
      <c r="AF19" s="11" t="e">
        <v>#DIV/0!</v>
      </c>
      <c r="AG19" s="11" t="e">
        <v>#DIV/0!</v>
      </c>
      <c r="AH19" s="11" t="e">
        <v>#DIV/0!</v>
      </c>
      <c r="AI19" s="11" t="e">
        <v>#DIV/0!</v>
      </c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 t="e">
        <v>#DIV/0!</v>
      </c>
      <c r="AW19" s="11" t="e">
        <v>#DIV/0!</v>
      </c>
      <c r="AX19" s="11" t="e">
        <v>#DIV/0!</v>
      </c>
      <c r="AY19" s="11" t="e">
        <v>#DIV/0!</v>
      </c>
      <c r="AZ19" s="11" t="e">
        <v>#DIV/0!</v>
      </c>
      <c r="BA19" s="11"/>
      <c r="BB19" s="11"/>
      <c r="BC19" s="35"/>
    </row>
    <row r="20" spans="2:55" x14ac:dyDescent="0.3">
      <c r="B20" s="34" t="s">
        <v>52</v>
      </c>
      <c r="C20" s="10" t="s">
        <v>113</v>
      </c>
      <c r="D20" s="9" t="s">
        <v>48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e">
        <v>#DIV/0!</v>
      </c>
      <c r="AF20" s="11" t="e">
        <v>#DIV/0!</v>
      </c>
      <c r="AG20" s="11" t="e">
        <v>#DIV/0!</v>
      </c>
      <c r="AH20" s="11" t="e">
        <v>#DIV/0!</v>
      </c>
      <c r="AI20" s="11" t="e">
        <v>#DIV/0!</v>
      </c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 t="e">
        <v>#DIV/0!</v>
      </c>
      <c r="AW20" s="11" t="e">
        <v>#DIV/0!</v>
      </c>
      <c r="AX20" s="11" t="e">
        <v>#DIV/0!</v>
      </c>
      <c r="AY20" s="11" t="e">
        <v>#DIV/0!</v>
      </c>
      <c r="AZ20" s="11" t="e">
        <v>#DIV/0!</v>
      </c>
      <c r="BA20" s="11"/>
      <c r="BB20" s="11"/>
      <c r="BC20" s="35"/>
    </row>
    <row r="21" spans="2:55" x14ac:dyDescent="0.3">
      <c r="B21" s="28" t="s">
        <v>47</v>
      </c>
      <c r="C21" s="13" t="s">
        <v>4</v>
      </c>
      <c r="D21" s="12" t="s">
        <v>48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 t="e">
        <v>#DIV/0!</v>
      </c>
      <c r="AF21" s="12" t="e">
        <v>#DIV/0!</v>
      </c>
      <c r="AG21" s="12" t="e">
        <v>#DIV/0!</v>
      </c>
      <c r="AH21" s="12" t="e">
        <v>#DIV/0!</v>
      </c>
      <c r="AI21" s="12" t="e">
        <v>#DIV/0!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e">
        <v>#DIV/0!</v>
      </c>
      <c r="AW21" s="12" t="e">
        <v>#DIV/0!</v>
      </c>
      <c r="AX21" s="12" t="e">
        <v>#DIV/0!</v>
      </c>
      <c r="AY21" s="12" t="e">
        <v>#DIV/0!</v>
      </c>
      <c r="AZ21" s="12" t="e">
        <v>#DIV/0!</v>
      </c>
      <c r="BA21" s="12"/>
      <c r="BB21" s="12"/>
      <c r="BC21" s="29"/>
    </row>
    <row r="22" spans="2:55" x14ac:dyDescent="0.3">
      <c r="B22" s="28" t="s">
        <v>47</v>
      </c>
      <c r="C22" s="13" t="s">
        <v>5</v>
      </c>
      <c r="D22" s="12" t="s">
        <v>48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 t="e">
        <v>#DIV/0!</v>
      </c>
      <c r="AF22" s="12" t="e">
        <v>#DIV/0!</v>
      </c>
      <c r="AG22" s="12" t="e">
        <v>#DIV/0!</v>
      </c>
      <c r="AH22" s="12" t="e">
        <v>#DIV/0!</v>
      </c>
      <c r="AI22" s="12" t="e">
        <v>#DIV/0!</v>
      </c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e">
        <v>#DIV/0!</v>
      </c>
      <c r="AW22" s="12" t="e">
        <v>#DIV/0!</v>
      </c>
      <c r="AX22" s="12" t="e">
        <v>#DIV/0!</v>
      </c>
      <c r="AY22" s="12" t="e">
        <v>#DIV/0!</v>
      </c>
      <c r="AZ22" s="12" t="e">
        <v>#DIV/0!</v>
      </c>
      <c r="BA22" s="12"/>
      <c r="BB22" s="12"/>
      <c r="BC22" s="29"/>
    </row>
    <row r="23" spans="2:55" x14ac:dyDescent="0.3">
      <c r="B23" s="30" t="s">
        <v>47</v>
      </c>
      <c r="C23" s="31" t="s">
        <v>9</v>
      </c>
      <c r="D23" s="32" t="s">
        <v>48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 t="e">
        <v>#DIV/0!</v>
      </c>
      <c r="AF23" s="32" t="e">
        <v>#DIV/0!</v>
      </c>
      <c r="AG23" s="32" t="e">
        <v>#DIV/0!</v>
      </c>
      <c r="AH23" s="32" t="e">
        <v>#DIV/0!</v>
      </c>
      <c r="AI23" s="32" t="e">
        <v>#DIV/0!</v>
      </c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 t="e">
        <v>#DIV/0!</v>
      </c>
      <c r="AW23" s="32" t="e">
        <v>#DIV/0!</v>
      </c>
      <c r="AX23" s="32" t="e">
        <v>#DIV/0!</v>
      </c>
      <c r="AY23" s="32" t="e">
        <v>#DIV/0!</v>
      </c>
      <c r="AZ23" s="32" t="e">
        <v>#DIV/0!</v>
      </c>
      <c r="BA23" s="32"/>
      <c r="BB23" s="32"/>
      <c r="BC23" s="33"/>
    </row>
    <row r="24" spans="2:55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2:5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2:55" x14ac:dyDescent="0.3">
      <c r="B26" s="5" t="s">
        <v>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2:55" x14ac:dyDescent="0.3">
      <c r="B27" s="3"/>
      <c r="C27" s="7" t="s">
        <v>7</v>
      </c>
      <c r="D27" s="8" t="s">
        <v>102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2:55" x14ac:dyDescent="0.3">
      <c r="B28" s="2"/>
      <c r="C28" s="7" t="s">
        <v>8</v>
      </c>
      <c r="D28" s="8" t="s">
        <v>103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2:55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2:55" x14ac:dyDescent="0.3">
      <c r="B30" s="7" t="s">
        <v>20</v>
      </c>
      <c r="C30" s="8" t="s">
        <v>53</v>
      </c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2:55" x14ac:dyDescent="0.3">
      <c r="B31" s="7" t="s">
        <v>22</v>
      </c>
      <c r="C31" s="8" t="s">
        <v>54</v>
      </c>
      <c r="D31" s="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2:55" x14ac:dyDescent="0.3">
      <c r="B32" s="7" t="s">
        <v>26</v>
      </c>
      <c r="C32" s="8" t="s">
        <v>55</v>
      </c>
      <c r="D32" s="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2:55" x14ac:dyDescent="0.3">
      <c r="B33" s="7" t="s">
        <v>23</v>
      </c>
      <c r="C33" s="8" t="s">
        <v>56</v>
      </c>
      <c r="D33" s="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2:55" x14ac:dyDescent="0.3">
      <c r="B34" s="7" t="s">
        <v>57</v>
      </c>
      <c r="C34" s="7" t="s">
        <v>58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2:55" x14ac:dyDescent="0.3">
      <c r="B35" s="7" t="s">
        <v>59</v>
      </c>
      <c r="C35" s="7" t="s">
        <v>60</v>
      </c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2:55" x14ac:dyDescent="0.3">
      <c r="B36" s="7" t="s">
        <v>61</v>
      </c>
      <c r="C36" s="7" t="s">
        <v>62</v>
      </c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2:55" x14ac:dyDescent="0.3">
      <c r="B37" s="7" t="s">
        <v>63</v>
      </c>
      <c r="C37" s="7" t="s">
        <v>64</v>
      </c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2:55" x14ac:dyDescent="0.3">
      <c r="B38" s="7" t="s">
        <v>65</v>
      </c>
      <c r="C38" s="7" t="s">
        <v>66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2:55" x14ac:dyDescent="0.3">
      <c r="B39" s="7" t="s">
        <v>67</v>
      </c>
      <c r="C39" s="7" t="s">
        <v>68</v>
      </c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2:55" x14ac:dyDescent="0.3">
      <c r="B40" s="7" t="s">
        <v>69</v>
      </c>
      <c r="C40" s="7" t="s">
        <v>70</v>
      </c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2:55" x14ac:dyDescent="0.3">
      <c r="B41" s="7" t="s">
        <v>71</v>
      </c>
      <c r="C41" s="7" t="s">
        <v>72</v>
      </c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2:55" x14ac:dyDescent="0.3">
      <c r="B42" s="7" t="s">
        <v>73</v>
      </c>
      <c r="C42" s="7" t="s">
        <v>74</v>
      </c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2:55" x14ac:dyDescent="0.3">
      <c r="B43" s="7" t="s">
        <v>75</v>
      </c>
      <c r="C43" s="7" t="s">
        <v>76</v>
      </c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2:55" x14ac:dyDescent="0.3">
      <c r="B44" s="7" t="s">
        <v>77</v>
      </c>
      <c r="C44" s="7" t="s">
        <v>78</v>
      </c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2:55" x14ac:dyDescent="0.3">
      <c r="B45" s="7" t="s">
        <v>79</v>
      </c>
      <c r="C45" s="8"/>
      <c r="D45" s="8"/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58E6-52BD-479B-B6E5-66BDF2066E7B}">
  <sheetPr>
    <tabColor theme="9"/>
  </sheetPr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D769-E9AF-47EC-ACA2-1901714393AD}">
  <dimension ref="A1:S21"/>
  <sheetViews>
    <sheetView zoomScale="85" zoomScaleNormal="85" workbookViewId="0">
      <pane xSplit="1" topLeftCell="B1" activePane="topRight" state="frozen"/>
      <selection pane="topRight" activeCell="B1" sqref="B1"/>
    </sheetView>
  </sheetViews>
  <sheetFormatPr defaultColWidth="9.109375" defaultRowHeight="15.6" x14ac:dyDescent="0.3"/>
  <cols>
    <col min="1" max="1" width="80.88671875" style="41" customWidth="1"/>
    <col min="2" max="2" width="45.6640625" style="6" customWidth="1"/>
    <col min="3" max="3" width="28.6640625" style="6" customWidth="1"/>
    <col min="4" max="4" width="45.6640625" style="6" customWidth="1"/>
    <col min="5" max="5" width="11.6640625" style="6" customWidth="1"/>
    <col min="6" max="6" width="45.6640625" style="6" customWidth="1"/>
    <col min="7" max="7" width="11.6640625" style="6" customWidth="1"/>
    <col min="8" max="8" width="45.6640625" style="6" hidden="1" customWidth="1"/>
    <col min="9" max="9" width="11.6640625" style="6" hidden="1" customWidth="1"/>
    <col min="10" max="10" width="45.6640625" style="6" hidden="1" customWidth="1"/>
    <col min="11" max="11" width="11.6640625" style="6" hidden="1" customWidth="1"/>
    <col min="12" max="12" width="45.6640625" style="6" hidden="1" customWidth="1"/>
    <col min="13" max="13" width="11.6640625" style="6" hidden="1" customWidth="1"/>
    <col min="14" max="14" width="45.6640625" style="6" hidden="1" customWidth="1"/>
    <col min="15" max="15" width="11.88671875" style="6" hidden="1" customWidth="1"/>
    <col min="16" max="16" width="45.6640625" style="6" customWidth="1"/>
    <col min="17" max="17" width="11.6640625" style="6" customWidth="1"/>
    <col min="18" max="18" width="9.109375" style="6"/>
    <col min="19" max="19" width="80.88671875" style="41" bestFit="1" customWidth="1"/>
    <col min="20" max="20" width="47.33203125" style="6" customWidth="1"/>
    <col min="21" max="21" width="19.44140625" style="6" customWidth="1"/>
    <col min="22" max="16384" width="9.109375" style="6"/>
  </cols>
  <sheetData>
    <row r="1" spans="1:3" ht="20.399999999999999" x14ac:dyDescent="0.3">
      <c r="A1" s="42" t="s">
        <v>0</v>
      </c>
      <c r="B1" s="43"/>
      <c r="C1" s="44"/>
    </row>
    <row r="2" spans="1:3" x14ac:dyDescent="0.3">
      <c r="A2" s="45" t="s">
        <v>84</v>
      </c>
      <c r="B2" s="46"/>
      <c r="C2" s="47" t="s">
        <v>80</v>
      </c>
    </row>
    <row r="3" spans="1:3" ht="280.8" x14ac:dyDescent="0.3">
      <c r="A3" s="23" t="s">
        <v>86</v>
      </c>
      <c r="B3" s="39" t="s">
        <v>158</v>
      </c>
      <c r="C3" s="70" t="s">
        <v>159</v>
      </c>
    </row>
    <row r="4" spans="1:3" x14ac:dyDescent="0.3">
      <c r="A4" s="23" t="s">
        <v>85</v>
      </c>
      <c r="B4" s="21">
        <v>2021</v>
      </c>
      <c r="C4" s="21"/>
    </row>
    <row r="5" spans="1:3" x14ac:dyDescent="0.3">
      <c r="A5" s="23" t="s">
        <v>81</v>
      </c>
      <c r="B5" s="21" t="s">
        <v>126</v>
      </c>
      <c r="C5" s="21"/>
    </row>
    <row r="6" spans="1:3" ht="73.8" customHeight="1" x14ac:dyDescent="0.3">
      <c r="A6" s="23" t="s">
        <v>87</v>
      </c>
      <c r="B6" s="21" t="s">
        <v>160</v>
      </c>
      <c r="C6" s="21" t="s">
        <v>161</v>
      </c>
    </row>
    <row r="7" spans="1:3" x14ac:dyDescent="0.3">
      <c r="A7" s="23" t="s">
        <v>88</v>
      </c>
      <c r="B7" s="21" t="s">
        <v>162</v>
      </c>
    </row>
    <row r="8" spans="1:3" x14ac:dyDescent="0.3">
      <c r="A8" s="23" t="s">
        <v>89</v>
      </c>
      <c r="B8" s="21" t="s">
        <v>162</v>
      </c>
    </row>
    <row r="9" spans="1:3" x14ac:dyDescent="0.3">
      <c r="A9" s="23" t="s">
        <v>90</v>
      </c>
      <c r="B9" s="21" t="s">
        <v>163</v>
      </c>
    </row>
    <row r="10" spans="1:3" ht="7.5" customHeight="1" x14ac:dyDescent="0.3">
      <c r="A10" s="23"/>
      <c r="B10" s="15"/>
      <c r="C10" s="15"/>
    </row>
    <row r="11" spans="1:3" x14ac:dyDescent="0.3">
      <c r="A11" s="37" t="s">
        <v>91</v>
      </c>
      <c r="B11" s="44"/>
      <c r="C11" s="47" t="s">
        <v>80</v>
      </c>
    </row>
    <row r="12" spans="1:3" x14ac:dyDescent="0.3">
      <c r="A12" s="23" t="s">
        <v>92</v>
      </c>
      <c r="B12" s="21" t="s">
        <v>162</v>
      </c>
    </row>
    <row r="13" spans="1:3" x14ac:dyDescent="0.3">
      <c r="A13" s="23" t="s">
        <v>93</v>
      </c>
      <c r="B13" s="21" t="s">
        <v>162</v>
      </c>
    </row>
    <row r="14" spans="1:3" x14ac:dyDescent="0.3">
      <c r="A14" s="23" t="s">
        <v>94</v>
      </c>
      <c r="B14" s="21" t="s">
        <v>162</v>
      </c>
    </row>
    <row r="15" spans="1:3" x14ac:dyDescent="0.3">
      <c r="A15" s="23" t="s">
        <v>95</v>
      </c>
      <c r="B15" s="21" t="s">
        <v>162</v>
      </c>
    </row>
    <row r="16" spans="1:3" x14ac:dyDescent="0.3">
      <c r="A16" s="23" t="s">
        <v>96</v>
      </c>
      <c r="B16" s="21" t="s">
        <v>162</v>
      </c>
    </row>
    <row r="17" spans="1:3" x14ac:dyDescent="0.3">
      <c r="A17" s="40" t="s">
        <v>97</v>
      </c>
      <c r="B17" s="21" t="s">
        <v>162</v>
      </c>
    </row>
    <row r="18" spans="1:3" ht="7.5" customHeight="1" x14ac:dyDescent="0.3">
      <c r="A18" s="23"/>
      <c r="B18" s="15"/>
      <c r="C18" s="15"/>
    </row>
    <row r="19" spans="1:3" x14ac:dyDescent="0.3">
      <c r="A19" s="37" t="s">
        <v>98</v>
      </c>
      <c r="B19" s="44"/>
      <c r="C19" s="47" t="s">
        <v>80</v>
      </c>
    </row>
    <row r="20" spans="1:3" x14ac:dyDescent="0.3">
      <c r="A20" s="23" t="s">
        <v>99</v>
      </c>
      <c r="B20" s="21" t="s">
        <v>162</v>
      </c>
    </row>
    <row r="21" spans="1:3" ht="15.75" customHeight="1" x14ac:dyDescent="0.3">
      <c r="A21" s="39" t="s">
        <v>100</v>
      </c>
      <c r="B21" s="21" t="s">
        <v>162</v>
      </c>
    </row>
  </sheetData>
  <dataValidations count="2">
    <dataValidation type="list" allowBlank="1" showInputMessage="1" showErrorMessage="1" sqref="B6" xr:uid="{9E90237D-61B8-4FF8-94F6-4494275AF41B}">
      <formula1>"Please select, Area of the road, Functional class, Speed limits, Type of carriageway, Other (Please specify)"</formula1>
    </dataValidation>
    <dataValidation type="list" allowBlank="1" showInputMessage="1" showErrorMessage="1" sqref="B5" xr:uid="{97ADFB22-34B1-4E6E-BB0B-25AB8119EF27}">
      <formula1>"Please select, Roadside observations by researchers, Automated measurements, Self-reported behaviour, Observations/measurements by the police, Analysis of video images, Analysis of existing databases, Other (please specify)"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D100-8FAF-41A0-8B5E-DECD515913E2}">
  <dimension ref="B1:BC45"/>
  <sheetViews>
    <sheetView zoomScaleNormal="100" workbookViewId="0">
      <pane xSplit="4" ySplit="7" topLeftCell="AS8" activePane="bottomRight" state="frozen"/>
      <selection pane="topRight" activeCell="E1" sqref="E1"/>
      <selection pane="bottomLeft" activeCell="A8" sqref="A8"/>
      <selection pane="bottomRight" activeCell="AS29" sqref="AS29"/>
    </sheetView>
  </sheetViews>
  <sheetFormatPr defaultRowHeight="15.6" x14ac:dyDescent="0.3"/>
  <cols>
    <col min="1" max="1" width="5.6640625" customWidth="1"/>
    <col min="2" max="2" width="23.109375" bestFit="1" customWidth="1"/>
    <col min="3" max="3" width="18" customWidth="1"/>
    <col min="4" max="4" width="46.109375" customWidth="1"/>
    <col min="5" max="5" width="35.88671875" customWidth="1"/>
    <col min="6" max="6" width="29.109375" customWidth="1"/>
    <col min="7" max="7" width="7" customWidth="1"/>
    <col min="8" max="8" width="56.6640625" customWidth="1"/>
    <col min="9" max="9" width="5.5546875" customWidth="1"/>
    <col min="10" max="10" width="5.6640625" customWidth="1"/>
    <col min="11" max="11" width="9.6640625" customWidth="1"/>
    <col min="12" max="12" width="24.44140625" customWidth="1"/>
    <col min="13" max="13" width="24.88671875" customWidth="1"/>
    <col min="14" max="14" width="26.6640625" customWidth="1"/>
    <col min="15" max="15" width="7.5546875" customWidth="1"/>
    <col min="16" max="16" width="50.5546875" bestFit="1" customWidth="1"/>
    <col min="17" max="17" width="5.5546875" customWidth="1"/>
    <col min="18" max="18" width="6.109375" customWidth="1"/>
    <col min="19" max="19" width="9.6640625" customWidth="1"/>
    <col min="20" max="20" width="25.5546875" customWidth="1"/>
    <col min="21" max="21" width="25.88671875" customWidth="1"/>
    <col min="22" max="24" width="32" customWidth="1"/>
    <col min="25" max="27" width="32.33203125" customWidth="1"/>
    <col min="28" max="30" width="32" customWidth="1"/>
    <col min="31" max="31" width="30.6640625" customWidth="1"/>
    <col min="32" max="32" width="30.5546875" customWidth="1"/>
    <col min="33" max="35" width="28.6640625" customWidth="1"/>
    <col min="36" max="36" width="9.44140625" customWidth="1"/>
    <col min="37" max="37" width="25.5546875" customWidth="1"/>
    <col min="38" max="38" width="25.88671875" customWidth="1"/>
    <col min="39" max="41" width="23.44140625" customWidth="1"/>
    <col min="42" max="44" width="23.6640625" customWidth="1"/>
    <col min="45" max="47" width="23.44140625" customWidth="1"/>
    <col min="48" max="49" width="30.5546875" customWidth="1"/>
    <col min="50" max="52" width="28.6640625" customWidth="1"/>
    <col min="53" max="53" width="9.44140625" customWidth="1"/>
    <col min="54" max="54" width="25.5546875" customWidth="1"/>
    <col min="55" max="55" width="25.88671875" customWidth="1"/>
  </cols>
  <sheetData>
    <row r="1" spans="2:55" ht="20.399999999999999" x14ac:dyDescent="0.35">
      <c r="B1" s="4" t="s">
        <v>10</v>
      </c>
    </row>
    <row r="2" spans="2:55" ht="18" x14ac:dyDescent="0.3">
      <c r="B2" s="17" t="s">
        <v>1</v>
      </c>
    </row>
    <row r="3" spans="2:55" ht="20.399999999999999" x14ac:dyDescent="0.35">
      <c r="B3" s="14"/>
      <c r="C3" s="15"/>
      <c r="D3" s="15"/>
      <c r="E3" s="15"/>
      <c r="F3" s="16" t="s">
        <v>11</v>
      </c>
      <c r="G3" s="16"/>
      <c r="H3" s="16"/>
      <c r="I3" s="16"/>
      <c r="J3" s="16"/>
      <c r="K3" s="16"/>
      <c r="L3" s="16"/>
      <c r="M3" s="16"/>
      <c r="N3" s="16" t="s">
        <v>12</v>
      </c>
      <c r="O3" s="16"/>
      <c r="P3" s="16"/>
      <c r="Q3" s="16"/>
      <c r="R3" s="16"/>
      <c r="S3" s="16"/>
      <c r="T3" s="16"/>
      <c r="U3" s="16"/>
      <c r="V3" s="16" t="s">
        <v>13</v>
      </c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 t="s">
        <v>14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 x14ac:dyDescent="0.3">
      <c r="B4" s="36" t="s">
        <v>15</v>
      </c>
      <c r="C4" s="27" t="s">
        <v>16</v>
      </c>
      <c r="D4" s="26" t="s">
        <v>17</v>
      </c>
      <c r="E4" s="27" t="s">
        <v>18</v>
      </c>
      <c r="F4" s="27" t="s">
        <v>19</v>
      </c>
      <c r="G4" s="27" t="s">
        <v>20</v>
      </c>
      <c r="H4" s="27" t="s">
        <v>21</v>
      </c>
      <c r="I4" s="27" t="s">
        <v>22</v>
      </c>
      <c r="J4" s="27" t="s">
        <v>23</v>
      </c>
      <c r="K4" s="27" t="s">
        <v>11</v>
      </c>
      <c r="L4" s="24" t="s">
        <v>2</v>
      </c>
      <c r="M4" s="24" t="s">
        <v>3</v>
      </c>
      <c r="N4" s="27" t="s">
        <v>24</v>
      </c>
      <c r="O4" s="27" t="s">
        <v>109</v>
      </c>
      <c r="P4" s="27" t="s">
        <v>25</v>
      </c>
      <c r="Q4" s="27" t="s">
        <v>26</v>
      </c>
      <c r="R4" s="27" t="s">
        <v>110</v>
      </c>
      <c r="S4" s="27" t="s">
        <v>12</v>
      </c>
      <c r="T4" s="24" t="s">
        <v>101</v>
      </c>
      <c r="U4" s="24" t="s">
        <v>104</v>
      </c>
      <c r="V4" s="27" t="s">
        <v>27</v>
      </c>
      <c r="W4" s="27" t="s">
        <v>144</v>
      </c>
      <c r="X4" s="27" t="s">
        <v>28</v>
      </c>
      <c r="Y4" s="27" t="s">
        <v>29</v>
      </c>
      <c r="Z4" s="27" t="s">
        <v>145</v>
      </c>
      <c r="AA4" s="27" t="s">
        <v>30</v>
      </c>
      <c r="AB4" s="27" t="s">
        <v>31</v>
      </c>
      <c r="AC4" s="27" t="s">
        <v>146</v>
      </c>
      <c r="AD4" s="27" t="s">
        <v>32</v>
      </c>
      <c r="AE4" s="27" t="s">
        <v>33</v>
      </c>
      <c r="AF4" s="27" t="s">
        <v>34</v>
      </c>
      <c r="AG4" s="27" t="s">
        <v>35</v>
      </c>
      <c r="AH4" s="27" t="s">
        <v>147</v>
      </c>
      <c r="AI4" s="27" t="s">
        <v>36</v>
      </c>
      <c r="AJ4" s="27" t="s">
        <v>13</v>
      </c>
      <c r="AK4" s="24" t="s">
        <v>105</v>
      </c>
      <c r="AL4" s="24" t="s">
        <v>106</v>
      </c>
      <c r="AM4" s="27" t="s">
        <v>37</v>
      </c>
      <c r="AN4" s="27" t="s">
        <v>148</v>
      </c>
      <c r="AO4" s="27" t="s">
        <v>38</v>
      </c>
      <c r="AP4" s="27" t="s">
        <v>39</v>
      </c>
      <c r="AQ4" s="27" t="s">
        <v>149</v>
      </c>
      <c r="AR4" s="27" t="s">
        <v>40</v>
      </c>
      <c r="AS4" s="27" t="s">
        <v>41</v>
      </c>
      <c r="AT4" s="27" t="s">
        <v>150</v>
      </c>
      <c r="AU4" s="27" t="s">
        <v>42</v>
      </c>
      <c r="AV4" s="27" t="s">
        <v>43</v>
      </c>
      <c r="AW4" s="27" t="s">
        <v>44</v>
      </c>
      <c r="AX4" s="27" t="s">
        <v>45</v>
      </c>
      <c r="AY4" s="27" t="s">
        <v>151</v>
      </c>
      <c r="AZ4" s="27" t="s">
        <v>46</v>
      </c>
      <c r="BA4" s="27" t="s">
        <v>14</v>
      </c>
      <c r="BB4" s="24" t="s">
        <v>107</v>
      </c>
      <c r="BC4" s="25" t="s">
        <v>108</v>
      </c>
    </row>
    <row r="5" spans="2:55" x14ac:dyDescent="0.3">
      <c r="B5" s="28" t="s">
        <v>47</v>
      </c>
      <c r="C5" s="13" t="s">
        <v>4</v>
      </c>
      <c r="D5" s="12" t="s">
        <v>48</v>
      </c>
      <c r="E5" s="12" t="s">
        <v>162</v>
      </c>
      <c r="F5" s="12" t="s">
        <v>162</v>
      </c>
      <c r="G5" s="12" t="s">
        <v>162</v>
      </c>
      <c r="H5" s="12" t="s">
        <v>162</v>
      </c>
      <c r="I5" s="12" t="s">
        <v>162</v>
      </c>
      <c r="J5" s="12" t="s">
        <v>162</v>
      </c>
      <c r="K5" s="12" t="s">
        <v>162</v>
      </c>
      <c r="L5" s="12" t="s">
        <v>162</v>
      </c>
      <c r="M5" s="12" t="s">
        <v>162</v>
      </c>
      <c r="N5" s="12" t="s">
        <v>162</v>
      </c>
      <c r="O5" s="12" t="s">
        <v>162</v>
      </c>
      <c r="P5" s="12" t="s">
        <v>162</v>
      </c>
      <c r="Q5" s="12" t="s">
        <v>162</v>
      </c>
      <c r="R5" s="12" t="s">
        <v>162</v>
      </c>
      <c r="S5" s="12" t="s">
        <v>162</v>
      </c>
      <c r="T5" s="12" t="s">
        <v>162</v>
      </c>
      <c r="U5" s="12" t="s">
        <v>162</v>
      </c>
      <c r="V5" s="12" t="s">
        <v>162</v>
      </c>
      <c r="W5" s="12" t="s">
        <v>162</v>
      </c>
      <c r="X5" s="12" t="s">
        <v>162</v>
      </c>
      <c r="Y5" s="12" t="s">
        <v>162</v>
      </c>
      <c r="Z5" s="12" t="s">
        <v>162</v>
      </c>
      <c r="AA5" s="12" t="s">
        <v>162</v>
      </c>
      <c r="AB5" s="12" t="s">
        <v>162</v>
      </c>
      <c r="AC5" s="12" t="s">
        <v>162</v>
      </c>
      <c r="AD5" s="12" t="s">
        <v>162</v>
      </c>
      <c r="AE5" s="12" t="e">
        <v>#DIV/0!</v>
      </c>
      <c r="AF5" s="12" t="e">
        <v>#DIV/0!</v>
      </c>
      <c r="AG5" s="12" t="e">
        <v>#DIV/0!</v>
      </c>
      <c r="AH5" s="12" t="e">
        <v>#DIV/0!</v>
      </c>
      <c r="AI5" s="12" t="e">
        <v>#DIV/0!</v>
      </c>
      <c r="AJ5" s="12" t="s">
        <v>162</v>
      </c>
      <c r="AK5" s="12" t="s">
        <v>162</v>
      </c>
      <c r="AL5" s="12" t="s">
        <v>162</v>
      </c>
      <c r="AM5" s="12" t="s">
        <v>164</v>
      </c>
      <c r="AN5" s="12" t="s">
        <v>164</v>
      </c>
      <c r="AO5" s="12">
        <v>0</v>
      </c>
      <c r="AP5" s="12" t="s">
        <v>164</v>
      </c>
      <c r="AQ5" s="12" t="s">
        <v>164</v>
      </c>
      <c r="AR5" s="12">
        <v>0</v>
      </c>
      <c r="AS5" s="12" t="s">
        <v>164</v>
      </c>
      <c r="AT5" s="12" t="s">
        <v>164</v>
      </c>
      <c r="AU5" s="12">
        <v>342.94100000000003</v>
      </c>
      <c r="AV5" s="64">
        <f>+(Table186[[#This Row],[Length of roads RS70]])/(Table186[[#This Row],[Length of roads RL70]]+Table186[[#This Row],[Length of roads RH70]]+Table186[[#This Row],[Length of roads RS70]])</f>
        <v>1</v>
      </c>
      <c r="AW5" s="64">
        <f>+Table186[[#This Row],[Length of roads RL70]]/(Table186[[#This Row],[Length of roads RL70]]+Table186[[#This Row],[Length of roads RH70]]+Table186[[#This Row],[Length of roads RS70]])</f>
        <v>0</v>
      </c>
      <c r="AX5" s="12" t="s">
        <v>164</v>
      </c>
      <c r="AY5" s="12" t="s">
        <v>164</v>
      </c>
      <c r="AZ5" s="12" t="s">
        <v>164</v>
      </c>
      <c r="BA5" s="64">
        <f>+(Table186[[#This Row],[Length of roads RL70]]+Table186[[#This Row],[Length of roads RS70]])/(Table186[[#This Row],[Length of roads RL70]]+Table186[[#This Row],[Length of roads RH70]]+Table186[[#This Row],[Length of roads RS70]])</f>
        <v>1</v>
      </c>
      <c r="BB5" s="12" t="s">
        <v>164</v>
      </c>
      <c r="BC5" s="29" t="s">
        <v>164</v>
      </c>
    </row>
    <row r="6" spans="2:55" x14ac:dyDescent="0.3">
      <c r="B6" s="28" t="s">
        <v>47</v>
      </c>
      <c r="C6" s="13" t="s">
        <v>5</v>
      </c>
      <c r="D6" s="12" t="s">
        <v>48</v>
      </c>
      <c r="E6" s="12" t="s">
        <v>162</v>
      </c>
      <c r="F6" s="12" t="s">
        <v>162</v>
      </c>
      <c r="G6" s="12" t="s">
        <v>162</v>
      </c>
      <c r="H6" s="12" t="s">
        <v>162</v>
      </c>
      <c r="I6" s="12" t="s">
        <v>162</v>
      </c>
      <c r="J6" s="12" t="s">
        <v>162</v>
      </c>
      <c r="K6" s="12" t="s">
        <v>162</v>
      </c>
      <c r="L6" s="12" t="s">
        <v>162</v>
      </c>
      <c r="M6" s="12" t="s">
        <v>162</v>
      </c>
      <c r="N6" s="12" t="s">
        <v>162</v>
      </c>
      <c r="O6" s="12" t="s">
        <v>162</v>
      </c>
      <c r="P6" s="12" t="s">
        <v>162</v>
      </c>
      <c r="Q6" s="12" t="s">
        <v>162</v>
      </c>
      <c r="R6" s="12" t="s">
        <v>162</v>
      </c>
      <c r="S6" s="12" t="s">
        <v>162</v>
      </c>
      <c r="T6" s="12" t="s">
        <v>162</v>
      </c>
      <c r="U6" s="12" t="s">
        <v>162</v>
      </c>
      <c r="V6" s="12" t="s">
        <v>162</v>
      </c>
      <c r="W6" s="12" t="s">
        <v>162</v>
      </c>
      <c r="X6" s="12" t="s">
        <v>162</v>
      </c>
      <c r="Y6" s="12" t="s">
        <v>162</v>
      </c>
      <c r="Z6" s="12" t="s">
        <v>162</v>
      </c>
      <c r="AA6" s="12" t="s">
        <v>162</v>
      </c>
      <c r="AB6" s="12" t="s">
        <v>162</v>
      </c>
      <c r="AC6" s="12" t="s">
        <v>162</v>
      </c>
      <c r="AD6" s="12" t="s">
        <v>162</v>
      </c>
      <c r="AE6" s="12" t="e">
        <v>#DIV/0!</v>
      </c>
      <c r="AF6" s="12" t="e">
        <v>#DIV/0!</v>
      </c>
      <c r="AG6" s="12" t="e">
        <v>#DIV/0!</v>
      </c>
      <c r="AH6" s="12" t="e">
        <v>#DIV/0!</v>
      </c>
      <c r="AI6" s="12" t="e">
        <v>#DIV/0!</v>
      </c>
      <c r="AJ6" s="12" t="s">
        <v>162</v>
      </c>
      <c r="AK6" s="12" t="s">
        <v>162</v>
      </c>
      <c r="AL6" s="12" t="s">
        <v>162</v>
      </c>
      <c r="AM6" s="12" t="s">
        <v>164</v>
      </c>
      <c r="AN6" s="12" t="s">
        <v>164</v>
      </c>
      <c r="AO6" s="12">
        <v>10606.764999999999</v>
      </c>
      <c r="AP6" s="12" t="s">
        <v>164</v>
      </c>
      <c r="AQ6" s="12" t="s">
        <v>164</v>
      </c>
      <c r="AR6" s="12">
        <v>9312.8349999999991</v>
      </c>
      <c r="AS6" s="12" t="s">
        <v>164</v>
      </c>
      <c r="AT6" s="12" t="s">
        <v>164</v>
      </c>
      <c r="AU6" s="12">
        <v>227.12799999999999</v>
      </c>
      <c r="AV6" s="64">
        <f>+(Table186[[#This Row],[Length of roads RS70]])/(Table186[[#This Row],[Length of roads RL70]]+Table186[[#This Row],[Length of roads RH70]]+Table186[[#This Row],[Length of roads RS70]])</f>
        <v>1.1273691688297971E-2</v>
      </c>
      <c r="AW6" s="64">
        <f>+Table186[[#This Row],[Length of roads RL70]]/(Table186[[#This Row],[Length of roads RL70]]+Table186[[#This Row],[Length of roads RH70]]+Table186[[#This Row],[Length of roads RS70]])</f>
        <v>0.52647581284663192</v>
      </c>
      <c r="AX6" s="12" t="s">
        <v>164</v>
      </c>
      <c r="AY6" s="12" t="s">
        <v>164</v>
      </c>
      <c r="AZ6" s="12" t="s">
        <v>164</v>
      </c>
      <c r="BA6" s="64">
        <f>+(Table186[[#This Row],[Length of roads RL70]]+Table186[[#This Row],[Length of roads RS70]])/(Table186[[#This Row],[Length of roads RL70]]+Table186[[#This Row],[Length of roads RH70]]+Table186[[#This Row],[Length of roads RS70]])</f>
        <v>0.53774950453492998</v>
      </c>
      <c r="BB6" s="12" t="s">
        <v>164</v>
      </c>
      <c r="BC6" s="29" t="s">
        <v>164</v>
      </c>
    </row>
    <row r="7" spans="2:55" hidden="1" x14ac:dyDescent="0.3">
      <c r="B7" s="30" t="s">
        <v>47</v>
      </c>
      <c r="C7" s="31" t="s">
        <v>9</v>
      </c>
      <c r="D7" s="32" t="s">
        <v>48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 t="e">
        <v>#DIV/0!</v>
      </c>
      <c r="AF7" s="32" t="e">
        <v>#DIV/0!</v>
      </c>
      <c r="AG7" s="32" t="e">
        <v>#DIV/0!</v>
      </c>
      <c r="AH7" s="32" t="e">
        <v>#DIV/0!</v>
      </c>
      <c r="AI7" s="32" t="e">
        <v>#DIV/0!</v>
      </c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 t="e">
        <v>#DIV/0!</v>
      </c>
      <c r="AW7" s="32" t="e">
        <v>#DIV/0!</v>
      </c>
      <c r="AX7" s="32" t="e">
        <v>#DIV/0!</v>
      </c>
      <c r="AY7" s="32" t="e">
        <v>#DIV/0!</v>
      </c>
      <c r="AZ7" s="32" t="e">
        <v>#DIV/0!</v>
      </c>
      <c r="BA7" s="32" t="e">
        <f>+(Table186[[#This Row],[Length of roads RL70]]+Table186[[#This Row],[Length of roads RS70]])/(Table186[[#This Row],[Length of roads RL70]]+Table186[[#This Row],[Length of roads RH70]]+Table186[[#This Row],[Length of roads RS70]])</f>
        <v>#DIV/0!</v>
      </c>
      <c r="BB7" s="32"/>
      <c r="BC7" s="33"/>
    </row>
    <row r="8" spans="2:55" x14ac:dyDescent="0.3">
      <c r="B8" s="68"/>
      <c r="C8" s="6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2:55" ht="18" hidden="1" x14ac:dyDescent="0.3">
      <c r="B9" s="17" t="s">
        <v>49</v>
      </c>
      <c r="C9" s="6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</row>
    <row r="10" spans="2:55" ht="20.399999999999999" hidden="1" x14ac:dyDescent="0.35">
      <c r="B10" s="14"/>
      <c r="C10" s="15"/>
      <c r="D10" s="15"/>
      <c r="E10" s="15"/>
      <c r="F10" s="16" t="s">
        <v>11</v>
      </c>
      <c r="G10" s="16"/>
      <c r="H10" s="16"/>
      <c r="I10" s="16"/>
      <c r="J10" s="16"/>
      <c r="K10" s="16"/>
      <c r="L10" s="16"/>
      <c r="M10" s="16"/>
      <c r="N10" s="16" t="s">
        <v>12</v>
      </c>
      <c r="O10" s="16"/>
      <c r="P10" s="16"/>
      <c r="Q10" s="16"/>
      <c r="R10" s="16"/>
      <c r="S10" s="16"/>
      <c r="T10" s="16"/>
      <c r="U10" s="16"/>
      <c r="V10" s="16" t="s">
        <v>13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 t="s">
        <v>14</v>
      </c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2:55" hidden="1" x14ac:dyDescent="0.3">
      <c r="B11" s="36" t="s">
        <v>15</v>
      </c>
      <c r="C11" s="27" t="s">
        <v>16</v>
      </c>
      <c r="D11" s="26" t="s">
        <v>17</v>
      </c>
      <c r="E11" s="27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11</v>
      </c>
      <c r="L11" s="24" t="s">
        <v>2</v>
      </c>
      <c r="M11" s="24" t="s">
        <v>3</v>
      </c>
      <c r="N11" s="27" t="s">
        <v>24</v>
      </c>
      <c r="O11" s="27" t="s">
        <v>109</v>
      </c>
      <c r="P11" s="27" t="s">
        <v>25</v>
      </c>
      <c r="Q11" s="27" t="s">
        <v>26</v>
      </c>
      <c r="R11" s="27" t="s">
        <v>110</v>
      </c>
      <c r="S11" s="27" t="s">
        <v>12</v>
      </c>
      <c r="T11" s="24" t="s">
        <v>101</v>
      </c>
      <c r="U11" s="24" t="s">
        <v>104</v>
      </c>
      <c r="V11" s="27" t="s">
        <v>27</v>
      </c>
      <c r="W11" s="27" t="s">
        <v>144</v>
      </c>
      <c r="X11" s="27" t="s">
        <v>28</v>
      </c>
      <c r="Y11" s="27" t="s">
        <v>29</v>
      </c>
      <c r="Z11" s="27" t="s">
        <v>145</v>
      </c>
      <c r="AA11" s="27" t="s">
        <v>30</v>
      </c>
      <c r="AB11" s="27" t="s">
        <v>31</v>
      </c>
      <c r="AC11" s="27" t="s">
        <v>146</v>
      </c>
      <c r="AD11" s="27" t="s">
        <v>32</v>
      </c>
      <c r="AE11" s="27" t="s">
        <v>33</v>
      </c>
      <c r="AF11" s="27" t="s">
        <v>34</v>
      </c>
      <c r="AG11" s="27" t="s">
        <v>35</v>
      </c>
      <c r="AH11" s="27" t="s">
        <v>147</v>
      </c>
      <c r="AI11" s="27" t="s">
        <v>36</v>
      </c>
      <c r="AJ11" s="27" t="s">
        <v>13</v>
      </c>
      <c r="AK11" s="24" t="s">
        <v>105</v>
      </c>
      <c r="AL11" s="24" t="s">
        <v>106</v>
      </c>
      <c r="AM11" s="27" t="s">
        <v>37</v>
      </c>
      <c r="AN11" s="27" t="s">
        <v>148</v>
      </c>
      <c r="AO11" s="27" t="s">
        <v>38</v>
      </c>
      <c r="AP11" s="27" t="s">
        <v>39</v>
      </c>
      <c r="AQ11" s="27" t="s">
        <v>149</v>
      </c>
      <c r="AR11" s="27" t="s">
        <v>40</v>
      </c>
      <c r="AS11" s="27" t="s">
        <v>41</v>
      </c>
      <c r="AT11" s="27" t="s">
        <v>150</v>
      </c>
      <c r="AU11" s="27" t="s">
        <v>42</v>
      </c>
      <c r="AV11" s="27" t="s">
        <v>43</v>
      </c>
      <c r="AW11" s="27" t="s">
        <v>44</v>
      </c>
      <c r="AX11" s="27" t="s">
        <v>45</v>
      </c>
      <c r="AY11" s="27" t="s">
        <v>151</v>
      </c>
      <c r="AZ11" s="27" t="s">
        <v>46</v>
      </c>
      <c r="BA11" s="27" t="s">
        <v>14</v>
      </c>
      <c r="BB11" s="24" t="s">
        <v>107</v>
      </c>
      <c r="BC11" s="25" t="s">
        <v>108</v>
      </c>
    </row>
    <row r="12" spans="2:55" hidden="1" x14ac:dyDescent="0.3">
      <c r="B12" s="34" t="s">
        <v>50</v>
      </c>
      <c r="C12" s="10" t="s">
        <v>111</v>
      </c>
      <c r="D12" s="9" t="s">
        <v>48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e">
        <v>#DIV/0!</v>
      </c>
      <c r="AF12" s="11" t="e">
        <v>#DIV/0!</v>
      </c>
      <c r="AG12" s="11" t="e">
        <v>#DIV/0!</v>
      </c>
      <c r="AH12" s="11" t="e">
        <v>#DIV/0!</v>
      </c>
      <c r="AI12" s="11" t="e">
        <v>#DIV/0!</v>
      </c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 t="e">
        <v>#DIV/0!</v>
      </c>
      <c r="AW12" s="11" t="e">
        <v>#DIV/0!</v>
      </c>
      <c r="AX12" s="11" t="e">
        <v>#DIV/0!</v>
      </c>
      <c r="AY12" s="11" t="e">
        <v>#DIV/0!</v>
      </c>
      <c r="AZ12" s="11" t="e">
        <v>#DIV/0!</v>
      </c>
      <c r="BA12" s="11"/>
      <c r="BB12" s="11"/>
      <c r="BC12" s="35"/>
    </row>
    <row r="13" spans="2:55" hidden="1" x14ac:dyDescent="0.3">
      <c r="B13" s="34" t="s">
        <v>50</v>
      </c>
      <c r="C13" s="10" t="s">
        <v>112</v>
      </c>
      <c r="D13" s="9" t="s">
        <v>48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 t="e">
        <v>#DIV/0!</v>
      </c>
      <c r="AF13" s="11" t="e">
        <v>#DIV/0!</v>
      </c>
      <c r="AG13" s="11" t="e">
        <v>#DIV/0!</v>
      </c>
      <c r="AH13" s="11" t="e">
        <v>#DIV/0!</v>
      </c>
      <c r="AI13" s="11" t="e">
        <v>#DIV/0!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 t="e">
        <v>#DIV/0!</v>
      </c>
      <c r="AW13" s="11" t="e">
        <v>#DIV/0!</v>
      </c>
      <c r="AX13" s="11" t="e">
        <v>#DIV/0!</v>
      </c>
      <c r="AY13" s="11" t="e">
        <v>#DIV/0!</v>
      </c>
      <c r="AZ13" s="11" t="e">
        <v>#DIV/0!</v>
      </c>
      <c r="BA13" s="11"/>
      <c r="BB13" s="11"/>
      <c r="BC13" s="35"/>
    </row>
    <row r="14" spans="2:55" hidden="1" x14ac:dyDescent="0.3">
      <c r="B14" s="34" t="s">
        <v>50</v>
      </c>
      <c r="C14" s="10" t="s">
        <v>113</v>
      </c>
      <c r="D14" s="9" t="s">
        <v>48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 t="e">
        <v>#DIV/0!</v>
      </c>
      <c r="AF14" s="11" t="e">
        <v>#DIV/0!</v>
      </c>
      <c r="AG14" s="11" t="e">
        <v>#DIV/0!</v>
      </c>
      <c r="AH14" s="11" t="e">
        <v>#DIV/0!</v>
      </c>
      <c r="AI14" s="11" t="e">
        <v>#DIV/0!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 t="e">
        <v>#DIV/0!</v>
      </c>
      <c r="AW14" s="11" t="e">
        <v>#DIV/0!</v>
      </c>
      <c r="AX14" s="11" t="e">
        <v>#DIV/0!</v>
      </c>
      <c r="AY14" s="11" t="e">
        <v>#DIV/0!</v>
      </c>
      <c r="AZ14" s="11" t="e">
        <v>#DIV/0!</v>
      </c>
      <c r="BA14" s="11"/>
      <c r="BB14" s="11"/>
      <c r="BC14" s="35"/>
    </row>
    <row r="15" spans="2:55" hidden="1" x14ac:dyDescent="0.3">
      <c r="B15" s="34" t="s">
        <v>51</v>
      </c>
      <c r="C15" s="10" t="s">
        <v>111</v>
      </c>
      <c r="D15" s="9" t="s">
        <v>48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 t="e">
        <v>#DIV/0!</v>
      </c>
      <c r="AF15" s="11" t="e">
        <v>#DIV/0!</v>
      </c>
      <c r="AG15" s="11" t="e">
        <v>#DIV/0!</v>
      </c>
      <c r="AH15" s="11" t="e">
        <v>#DIV/0!</v>
      </c>
      <c r="AI15" s="11" t="e">
        <v>#DIV/0!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 t="e">
        <v>#DIV/0!</v>
      </c>
      <c r="AW15" s="11" t="e">
        <v>#DIV/0!</v>
      </c>
      <c r="AX15" s="11" t="e">
        <v>#DIV/0!</v>
      </c>
      <c r="AY15" s="11" t="e">
        <v>#DIV/0!</v>
      </c>
      <c r="AZ15" s="11" t="e">
        <v>#DIV/0!</v>
      </c>
      <c r="BA15" s="11"/>
      <c r="BB15" s="11"/>
      <c r="BC15" s="35"/>
    </row>
    <row r="16" spans="2:55" hidden="1" x14ac:dyDescent="0.3">
      <c r="B16" s="34" t="s">
        <v>51</v>
      </c>
      <c r="C16" s="10" t="s">
        <v>112</v>
      </c>
      <c r="D16" s="9" t="s">
        <v>48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 t="e">
        <v>#DIV/0!</v>
      </c>
      <c r="AF16" s="11" t="e">
        <v>#DIV/0!</v>
      </c>
      <c r="AG16" s="11" t="e">
        <v>#DIV/0!</v>
      </c>
      <c r="AH16" s="11" t="e">
        <v>#DIV/0!</v>
      </c>
      <c r="AI16" s="11" t="e">
        <v>#DIV/0!</v>
      </c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 t="e">
        <v>#DIV/0!</v>
      </c>
      <c r="AW16" s="11" t="e">
        <v>#DIV/0!</v>
      </c>
      <c r="AX16" s="11" t="e">
        <v>#DIV/0!</v>
      </c>
      <c r="AY16" s="11" t="e">
        <v>#DIV/0!</v>
      </c>
      <c r="AZ16" s="11" t="e">
        <v>#DIV/0!</v>
      </c>
      <c r="BA16" s="11"/>
      <c r="BB16" s="11"/>
      <c r="BC16" s="35"/>
    </row>
    <row r="17" spans="2:55" hidden="1" x14ac:dyDescent="0.3">
      <c r="B17" s="34" t="s">
        <v>51</v>
      </c>
      <c r="C17" s="10" t="s">
        <v>113</v>
      </c>
      <c r="D17" s="9" t="s">
        <v>48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 t="e">
        <v>#DIV/0!</v>
      </c>
      <c r="AF17" s="11" t="e">
        <v>#DIV/0!</v>
      </c>
      <c r="AG17" s="11" t="e">
        <v>#DIV/0!</v>
      </c>
      <c r="AH17" s="11" t="e">
        <v>#DIV/0!</v>
      </c>
      <c r="AI17" s="11" t="e">
        <v>#DIV/0!</v>
      </c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 t="e">
        <v>#DIV/0!</v>
      </c>
      <c r="AW17" s="11" t="e">
        <v>#DIV/0!</v>
      </c>
      <c r="AX17" s="11" t="e">
        <v>#DIV/0!</v>
      </c>
      <c r="AY17" s="11" t="e">
        <v>#DIV/0!</v>
      </c>
      <c r="AZ17" s="11" t="e">
        <v>#DIV/0!</v>
      </c>
      <c r="BA17" s="11"/>
      <c r="BB17" s="11"/>
      <c r="BC17" s="35"/>
    </row>
    <row r="18" spans="2:55" hidden="1" x14ac:dyDescent="0.3">
      <c r="B18" s="34" t="s">
        <v>52</v>
      </c>
      <c r="C18" s="10" t="s">
        <v>111</v>
      </c>
      <c r="D18" s="9" t="s">
        <v>48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 t="e">
        <v>#DIV/0!</v>
      </c>
      <c r="AF18" s="11" t="e">
        <v>#DIV/0!</v>
      </c>
      <c r="AG18" s="11" t="e">
        <v>#DIV/0!</v>
      </c>
      <c r="AH18" s="11" t="e">
        <v>#DIV/0!</v>
      </c>
      <c r="AI18" s="11" t="e">
        <v>#DIV/0!</v>
      </c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 t="e">
        <v>#DIV/0!</v>
      </c>
      <c r="AW18" s="11" t="e">
        <v>#DIV/0!</v>
      </c>
      <c r="AX18" s="11" t="e">
        <v>#DIV/0!</v>
      </c>
      <c r="AY18" s="11" t="e">
        <v>#DIV/0!</v>
      </c>
      <c r="AZ18" s="11" t="e">
        <v>#DIV/0!</v>
      </c>
      <c r="BA18" s="11"/>
      <c r="BB18" s="11"/>
      <c r="BC18" s="35"/>
    </row>
    <row r="19" spans="2:55" hidden="1" x14ac:dyDescent="0.3">
      <c r="B19" s="34" t="s">
        <v>52</v>
      </c>
      <c r="C19" s="10" t="s">
        <v>112</v>
      </c>
      <c r="D19" s="9" t="s">
        <v>48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 t="e">
        <v>#DIV/0!</v>
      </c>
      <c r="AF19" s="11" t="e">
        <v>#DIV/0!</v>
      </c>
      <c r="AG19" s="11" t="e">
        <v>#DIV/0!</v>
      </c>
      <c r="AH19" s="11" t="e">
        <v>#DIV/0!</v>
      </c>
      <c r="AI19" s="11" t="e">
        <v>#DIV/0!</v>
      </c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 t="e">
        <v>#DIV/0!</v>
      </c>
      <c r="AW19" s="11" t="e">
        <v>#DIV/0!</v>
      </c>
      <c r="AX19" s="11" t="e">
        <v>#DIV/0!</v>
      </c>
      <c r="AY19" s="11" t="e">
        <v>#DIV/0!</v>
      </c>
      <c r="AZ19" s="11" t="e">
        <v>#DIV/0!</v>
      </c>
      <c r="BA19" s="11"/>
      <c r="BB19" s="11"/>
      <c r="BC19" s="35"/>
    </row>
    <row r="20" spans="2:55" hidden="1" x14ac:dyDescent="0.3">
      <c r="B20" s="34" t="s">
        <v>52</v>
      </c>
      <c r="C20" s="10" t="s">
        <v>113</v>
      </c>
      <c r="D20" s="9" t="s">
        <v>48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 t="e">
        <v>#DIV/0!</v>
      </c>
      <c r="AF20" s="11" t="e">
        <v>#DIV/0!</v>
      </c>
      <c r="AG20" s="11" t="e">
        <v>#DIV/0!</v>
      </c>
      <c r="AH20" s="11" t="e">
        <v>#DIV/0!</v>
      </c>
      <c r="AI20" s="11" t="e">
        <v>#DIV/0!</v>
      </c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 t="e">
        <v>#DIV/0!</v>
      </c>
      <c r="AW20" s="11" t="e">
        <v>#DIV/0!</v>
      </c>
      <c r="AX20" s="11" t="e">
        <v>#DIV/0!</v>
      </c>
      <c r="AY20" s="11" t="e">
        <v>#DIV/0!</v>
      </c>
      <c r="AZ20" s="11" t="e">
        <v>#DIV/0!</v>
      </c>
      <c r="BA20" s="11"/>
      <c r="BB20" s="11"/>
      <c r="BC20" s="35"/>
    </row>
    <row r="21" spans="2:55" hidden="1" x14ac:dyDescent="0.3">
      <c r="B21" s="28" t="s">
        <v>47</v>
      </c>
      <c r="C21" s="13" t="s">
        <v>4</v>
      </c>
      <c r="D21" s="12" t="s">
        <v>48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 t="e">
        <v>#DIV/0!</v>
      </c>
      <c r="AF21" s="12" t="e">
        <v>#DIV/0!</v>
      </c>
      <c r="AG21" s="12" t="e">
        <v>#DIV/0!</v>
      </c>
      <c r="AH21" s="12" t="e">
        <v>#DIV/0!</v>
      </c>
      <c r="AI21" s="12" t="e">
        <v>#DIV/0!</v>
      </c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e">
        <v>#DIV/0!</v>
      </c>
      <c r="AW21" s="12" t="e">
        <v>#DIV/0!</v>
      </c>
      <c r="AX21" s="12" t="e">
        <v>#DIV/0!</v>
      </c>
      <c r="AY21" s="12" t="e">
        <v>#DIV/0!</v>
      </c>
      <c r="AZ21" s="12" t="e">
        <v>#DIV/0!</v>
      </c>
      <c r="BA21" s="12"/>
      <c r="BB21" s="12"/>
      <c r="BC21" s="29"/>
    </row>
    <row r="22" spans="2:55" hidden="1" x14ac:dyDescent="0.3">
      <c r="B22" s="28" t="s">
        <v>47</v>
      </c>
      <c r="C22" s="13" t="s">
        <v>5</v>
      </c>
      <c r="D22" s="12" t="s">
        <v>48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 t="e">
        <v>#DIV/0!</v>
      </c>
      <c r="AF22" s="12" t="e">
        <v>#DIV/0!</v>
      </c>
      <c r="AG22" s="12" t="e">
        <v>#DIV/0!</v>
      </c>
      <c r="AH22" s="12" t="e">
        <v>#DIV/0!</v>
      </c>
      <c r="AI22" s="12" t="e">
        <v>#DIV/0!</v>
      </c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e">
        <v>#DIV/0!</v>
      </c>
      <c r="AW22" s="12" t="e">
        <v>#DIV/0!</v>
      </c>
      <c r="AX22" s="12" t="e">
        <v>#DIV/0!</v>
      </c>
      <c r="AY22" s="12" t="e">
        <v>#DIV/0!</v>
      </c>
      <c r="AZ22" s="12" t="e">
        <v>#DIV/0!</v>
      </c>
      <c r="BA22" s="12"/>
      <c r="BB22" s="12"/>
      <c r="BC22" s="29"/>
    </row>
    <row r="23" spans="2:55" hidden="1" x14ac:dyDescent="0.3">
      <c r="B23" s="30" t="s">
        <v>47</v>
      </c>
      <c r="C23" s="31" t="s">
        <v>9</v>
      </c>
      <c r="D23" s="32" t="s">
        <v>48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 t="e">
        <v>#DIV/0!</v>
      </c>
      <c r="AF23" s="32" t="e">
        <v>#DIV/0!</v>
      </c>
      <c r="AG23" s="32" t="e">
        <v>#DIV/0!</v>
      </c>
      <c r="AH23" s="32" t="e">
        <v>#DIV/0!</v>
      </c>
      <c r="AI23" s="32" t="e">
        <v>#DIV/0!</v>
      </c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 t="e">
        <v>#DIV/0!</v>
      </c>
      <c r="AW23" s="32" t="e">
        <v>#DIV/0!</v>
      </c>
      <c r="AX23" s="32" t="e">
        <v>#DIV/0!</v>
      </c>
      <c r="AY23" s="32" t="e">
        <v>#DIV/0!</v>
      </c>
      <c r="AZ23" s="32" t="e">
        <v>#DIV/0!</v>
      </c>
      <c r="BA23" s="32"/>
      <c r="BB23" s="32"/>
      <c r="BC23" s="33"/>
    </row>
    <row r="24" spans="2:55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2:5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2:55" x14ac:dyDescent="0.3">
      <c r="B26" s="5" t="s">
        <v>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2:55" x14ac:dyDescent="0.3">
      <c r="B27" s="3"/>
      <c r="C27" s="7" t="s">
        <v>7</v>
      </c>
      <c r="D27" s="8" t="s">
        <v>102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</row>
    <row r="28" spans="2:55" x14ac:dyDescent="0.3">
      <c r="B28" s="2"/>
      <c r="C28" s="7" t="s">
        <v>8</v>
      </c>
      <c r="D28" s="8" t="s">
        <v>103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</row>
    <row r="29" spans="2:55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2:55" x14ac:dyDescent="0.3">
      <c r="B30" s="7" t="s">
        <v>20</v>
      </c>
      <c r="C30" s="8" t="s">
        <v>53</v>
      </c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</row>
    <row r="31" spans="2:55" x14ac:dyDescent="0.3">
      <c r="B31" s="7" t="s">
        <v>22</v>
      </c>
      <c r="C31" s="8" t="s">
        <v>54</v>
      </c>
      <c r="D31" s="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</row>
    <row r="32" spans="2:55" x14ac:dyDescent="0.3">
      <c r="B32" s="7" t="s">
        <v>26</v>
      </c>
      <c r="C32" s="8" t="s">
        <v>55</v>
      </c>
      <c r="D32" s="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</row>
    <row r="33" spans="2:55" x14ac:dyDescent="0.3">
      <c r="B33" s="7" t="s">
        <v>23</v>
      </c>
      <c r="C33" s="8" t="s">
        <v>56</v>
      </c>
      <c r="D33" s="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</row>
    <row r="34" spans="2:55" x14ac:dyDescent="0.3">
      <c r="B34" s="7" t="s">
        <v>57</v>
      </c>
      <c r="C34" s="7" t="s">
        <v>165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2:55" x14ac:dyDescent="0.3">
      <c r="B35" s="7" t="s">
        <v>59</v>
      </c>
      <c r="C35" s="7" t="s">
        <v>166</v>
      </c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</row>
    <row r="36" spans="2:55" x14ac:dyDescent="0.3">
      <c r="B36" s="7" t="s">
        <v>61</v>
      </c>
      <c r="C36" s="7" t="s">
        <v>167</v>
      </c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2:55" x14ac:dyDescent="0.3">
      <c r="B37" s="7" t="s">
        <v>63</v>
      </c>
      <c r="C37" s="7" t="s">
        <v>64</v>
      </c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</row>
    <row r="38" spans="2:55" x14ac:dyDescent="0.3">
      <c r="B38" s="7" t="s">
        <v>65</v>
      </c>
      <c r="C38" s="7" t="s">
        <v>66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</row>
    <row r="39" spans="2:55" x14ac:dyDescent="0.3">
      <c r="B39" s="7" t="s">
        <v>67</v>
      </c>
      <c r="C39" s="7" t="s">
        <v>68</v>
      </c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</row>
    <row r="40" spans="2:55" x14ac:dyDescent="0.3">
      <c r="B40" s="7" t="s">
        <v>69</v>
      </c>
      <c r="C40" s="7" t="s">
        <v>70</v>
      </c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</row>
    <row r="41" spans="2:55" x14ac:dyDescent="0.3">
      <c r="B41" s="7" t="s">
        <v>71</v>
      </c>
      <c r="C41" s="7" t="s">
        <v>72</v>
      </c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</row>
    <row r="42" spans="2:55" x14ac:dyDescent="0.3">
      <c r="B42" s="7" t="s">
        <v>73</v>
      </c>
      <c r="C42" s="7" t="s">
        <v>74</v>
      </c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</row>
    <row r="43" spans="2:55" x14ac:dyDescent="0.3">
      <c r="B43" s="7" t="s">
        <v>75</v>
      </c>
      <c r="C43" s="7" t="s">
        <v>76</v>
      </c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2:55" x14ac:dyDescent="0.3">
      <c r="B44" s="7" t="s">
        <v>77</v>
      </c>
      <c r="C44" s="7" t="s">
        <v>78</v>
      </c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</row>
    <row r="45" spans="2:55" x14ac:dyDescent="0.3">
      <c r="B45" s="7" t="s">
        <v>79</v>
      </c>
      <c r="C45" s="8"/>
      <c r="D45" s="8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76d2a015-a59f-41b5-9156-2b0ffef9ae2f" xsi:nil="true"/>
    <lcf76f155ced4ddcb4097134ff3c332f xmlns="76d2a015-a59f-41b5-9156-2b0ffef9ae2f">
      <Terms xmlns="http://schemas.microsoft.com/office/infopath/2007/PartnerControls"/>
    </lcf76f155ced4ddcb4097134ff3c332f>
    <TaxCatchAll xmlns="35f5d3e8-2c8a-4c44-ae3c-37ff16a18d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A8451BE775B848A22468CE90114048" ma:contentTypeVersion="17" ma:contentTypeDescription="Create a new document." ma:contentTypeScope="" ma:versionID="d469d6533ddad1abb3e8f7311f6e9101">
  <xsd:schema xmlns:xsd="http://www.w3.org/2001/XMLSchema" xmlns:xs="http://www.w3.org/2001/XMLSchema" xmlns:p="http://schemas.microsoft.com/office/2006/metadata/properties" xmlns:ns2="045efc6c-4256-4774-a0cb-0ee95332751b" xmlns:ns3="76d2a015-a59f-41b5-9156-2b0ffef9ae2f" xmlns:ns4="35f5d3e8-2c8a-4c44-ae3c-37ff16a18d85" targetNamespace="http://schemas.microsoft.com/office/2006/metadata/properties" ma:root="true" ma:fieldsID="1f8e8fb37db1d6f3fbf7a00f5a3c0c59" ns2:_="" ns3:_="" ns4:_="">
    <xsd:import namespace="045efc6c-4256-4774-a0cb-0ee95332751b"/>
    <xsd:import namespace="76d2a015-a59f-41b5-9156-2b0ffef9ae2f"/>
    <xsd:import namespace="35f5d3e8-2c8a-4c44-ae3c-37ff16a18d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Datum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efc6c-4256-4774-a0cb-0ee9533275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2a015-a59f-41b5-9156-2b0ffef9a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Datum" ma:index="19" nillable="true" ma:displayName="Datum" ma:format="DateOnly" ma:internalName="Datum">
      <xsd:simpleType>
        <xsd:restriction base="dms:DateTime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8ad29ca-0250-419a-8ce4-f0f09001e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5d3e8-2c8a-4c44-ae3c-37ff16a18d8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43c2c4e-035a-4db2-8ebe-f7cfea7e4b80}" ma:internalName="TaxCatchAll" ma:showField="CatchAllData" ma:web="045efc6c-4256-4774-a0cb-0ee953327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4824F-BA46-4729-8012-EAAF3B7E9A8E}">
  <ds:schemaRefs>
    <ds:schemaRef ds:uri="http://schemas.microsoft.com/office/2006/documentManagement/types"/>
    <ds:schemaRef ds:uri="045efc6c-4256-4774-a0cb-0ee95332751b"/>
    <ds:schemaRef ds:uri="http://schemas.microsoft.com/office/infopath/2007/PartnerControls"/>
    <ds:schemaRef ds:uri="http://purl.org/dc/elements/1.1/"/>
    <ds:schemaRef ds:uri="http://schemas.microsoft.com/office/2006/metadata/properties"/>
    <ds:schemaRef ds:uri="76d2a015-a59f-41b5-9156-2b0ffef9ae2f"/>
    <ds:schemaRef ds:uri="http://purl.org/dc/terms/"/>
    <ds:schemaRef ds:uri="http://schemas.openxmlformats.org/package/2006/metadata/core-properties"/>
    <ds:schemaRef ds:uri="35f5d3e8-2c8a-4c44-ae3c-37ff16a18d8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1B228C-BA85-4D3C-A39B-F8F01CE45F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5efc6c-4256-4774-a0cb-0ee95332751b"/>
    <ds:schemaRef ds:uri="76d2a015-a59f-41b5-9156-2b0ffef9ae2f"/>
    <ds:schemaRef ds:uri="35f5d3e8-2c8a-4c44-ae3c-37ff16a18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00C780-1E94-497B-86C5-AC7AD5757E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Finland</vt:lpstr>
      <vt:lpstr>FI Metadata</vt:lpstr>
      <vt:lpstr>FI Aggr</vt:lpstr>
      <vt:lpstr>Latvia</vt:lpstr>
      <vt:lpstr>LV Metadata</vt:lpstr>
      <vt:lpstr>LV Aggr</vt:lpstr>
      <vt:lpstr>Lituania</vt:lpstr>
      <vt:lpstr>LT Metadata</vt:lpstr>
      <vt:lpstr>LT Aggr</vt:lpstr>
      <vt:lpstr>Sweden</vt:lpstr>
      <vt:lpstr>SE Aggr</vt:lpstr>
      <vt:lpstr>SE 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</dc:creator>
  <cp:keywords/>
  <dc:description/>
  <cp:lastModifiedBy>Peter Silverans</cp:lastModifiedBy>
  <cp:revision/>
  <dcterms:created xsi:type="dcterms:W3CDTF">2021-03-19T14:16:34Z</dcterms:created>
  <dcterms:modified xsi:type="dcterms:W3CDTF">2023-01-27T13:15:07Z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0x010100ECA8451BE775B848A22468CE90114048</vt:lpwstr>
  </property>
  <property fmtid="{D5CDD505-2E9C-101B-9397-08002B2CF9AE}" pid="3" name="MediaServiceImageTags">
    <vt:lpwstr/>
  </property>
</Properties>
</file>